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7650"/>
  </bookViews>
  <sheets>
    <sheet name="Résultats" sheetId="3" r:id="rId1"/>
    <sheet name="Calculs" sheetId="2" r:id="rId2"/>
  </sheets>
  <calcPr calcId="152511"/>
</workbook>
</file>

<file path=xl/calcChain.xml><?xml version="1.0" encoding="utf-8"?>
<calcChain xmlns="http://schemas.openxmlformats.org/spreadsheetml/2006/main">
  <c r="D6" i="3" l="1"/>
  <c r="D5" i="3"/>
  <c r="H6" i="3"/>
  <c r="H7" i="3"/>
  <c r="H8" i="3"/>
  <c r="H9" i="3"/>
  <c r="H10" i="3"/>
  <c r="F6" i="3"/>
  <c r="F7" i="3"/>
  <c r="F8" i="3"/>
  <c r="F9" i="3"/>
  <c r="F10" i="3"/>
  <c r="H5" i="3"/>
  <c r="F5" i="3"/>
  <c r="K6" i="3"/>
  <c r="R19" i="2" l="1"/>
  <c r="T19" i="2"/>
  <c r="V19" i="2"/>
  <c r="R20" i="2"/>
  <c r="T20" i="2"/>
  <c r="V20" i="2"/>
  <c r="R21" i="2"/>
  <c r="T21" i="2"/>
  <c r="V21" i="2"/>
  <c r="R22" i="2"/>
  <c r="T22" i="2"/>
  <c r="V22" i="2"/>
  <c r="R23" i="2"/>
  <c r="T23" i="2"/>
  <c r="V23" i="2"/>
  <c r="R24" i="2"/>
  <c r="T24" i="2"/>
  <c r="V24" i="2"/>
  <c r="R25" i="2"/>
  <c r="T25" i="2"/>
  <c r="V25" i="2"/>
  <c r="R26" i="2"/>
  <c r="T26" i="2"/>
  <c r="V26" i="2"/>
  <c r="R27" i="2"/>
  <c r="T27" i="2"/>
  <c r="V27" i="2"/>
  <c r="R28" i="2"/>
  <c r="T28" i="2"/>
  <c r="V28" i="2"/>
  <c r="R29" i="2"/>
  <c r="T29" i="2"/>
  <c r="V29" i="2"/>
  <c r="R30" i="2"/>
  <c r="T30" i="2"/>
  <c r="V30" i="2"/>
  <c r="R31" i="2"/>
  <c r="T31" i="2"/>
  <c r="V31" i="2"/>
  <c r="R32" i="2"/>
  <c r="T32" i="2"/>
  <c r="V32" i="2"/>
  <c r="R33" i="2"/>
  <c r="T33" i="2"/>
  <c r="V33" i="2"/>
  <c r="R34" i="2"/>
  <c r="T34" i="2"/>
  <c r="V34" i="2"/>
  <c r="R35" i="2"/>
  <c r="T35" i="2"/>
  <c r="V35" i="2"/>
  <c r="R36" i="2"/>
  <c r="T36" i="2"/>
  <c r="V36" i="2"/>
  <c r="R37" i="2"/>
  <c r="T37" i="2"/>
  <c r="V37" i="2"/>
  <c r="R38" i="2"/>
  <c r="T38" i="2"/>
  <c r="V38" i="2"/>
  <c r="R39" i="2"/>
  <c r="T39" i="2"/>
  <c r="V39" i="2"/>
  <c r="R40" i="2"/>
  <c r="T40" i="2"/>
  <c r="V40" i="2"/>
  <c r="R41" i="2"/>
  <c r="T41" i="2"/>
  <c r="V41" i="2"/>
  <c r="R42" i="2"/>
  <c r="T42" i="2"/>
  <c r="V42" i="2"/>
  <c r="R43" i="2"/>
  <c r="T43" i="2"/>
  <c r="V43" i="2"/>
  <c r="R44" i="2"/>
  <c r="T44" i="2"/>
  <c r="V44" i="2"/>
  <c r="R45" i="2"/>
  <c r="T45" i="2"/>
  <c r="V45" i="2"/>
  <c r="R46" i="2"/>
  <c r="T46" i="2"/>
  <c r="V46" i="2"/>
  <c r="R47" i="2"/>
  <c r="T47" i="2"/>
  <c r="V47" i="2"/>
  <c r="R48" i="2"/>
  <c r="T48" i="2"/>
  <c r="V48" i="2"/>
  <c r="R49" i="2"/>
  <c r="T49" i="2"/>
  <c r="V49" i="2"/>
  <c r="R50" i="2"/>
  <c r="T50" i="2"/>
  <c r="V50" i="2"/>
  <c r="R51" i="2"/>
  <c r="T51" i="2"/>
  <c r="V51" i="2"/>
  <c r="R52" i="2"/>
  <c r="T52" i="2"/>
  <c r="V52" i="2"/>
  <c r="R53" i="2"/>
  <c r="T53" i="2"/>
  <c r="V53" i="2"/>
  <c r="R54" i="2"/>
  <c r="T54" i="2"/>
  <c r="V54" i="2"/>
  <c r="R55" i="2"/>
  <c r="T55" i="2"/>
  <c r="V55" i="2"/>
  <c r="R56" i="2"/>
  <c r="T56" i="2"/>
  <c r="V56" i="2"/>
  <c r="W10" i="2"/>
  <c r="V14" i="2" s="1"/>
  <c r="W9" i="2"/>
  <c r="W8" i="2"/>
  <c r="W7" i="2"/>
  <c r="W6" i="2"/>
  <c r="W5" i="2"/>
  <c r="J69" i="2" a="1"/>
  <c r="J69" i="2" s="1"/>
  <c r="U10" i="2"/>
  <c r="U9" i="2"/>
  <c r="U8" i="2"/>
  <c r="U7" i="2"/>
  <c r="U6" i="2"/>
  <c r="U5" i="2"/>
  <c r="G97" i="2"/>
  <c r="F97" i="2"/>
  <c r="E97" i="2"/>
  <c r="D97" i="2"/>
  <c r="C97" i="2"/>
  <c r="G96" i="2"/>
  <c r="F96" i="2"/>
  <c r="E96" i="2"/>
  <c r="D96" i="2"/>
  <c r="C96" i="2"/>
  <c r="G95" i="2"/>
  <c r="F95" i="2"/>
  <c r="E95" i="2"/>
  <c r="D95" i="2"/>
  <c r="C95" i="2"/>
  <c r="G94" i="2"/>
  <c r="F94" i="2"/>
  <c r="E94" i="2"/>
  <c r="D94" i="2"/>
  <c r="C94" i="2"/>
  <c r="G93" i="2"/>
  <c r="F93" i="2"/>
  <c r="E93" i="2"/>
  <c r="D93" i="2"/>
  <c r="C93" i="2"/>
  <c r="G92" i="2"/>
  <c r="F92" i="2"/>
  <c r="E92" i="2"/>
  <c r="D92" i="2"/>
  <c r="C92" i="2"/>
  <c r="G91" i="2"/>
  <c r="F91" i="2"/>
  <c r="E91" i="2"/>
  <c r="D91" i="2"/>
  <c r="C91" i="2"/>
  <c r="G90" i="2"/>
  <c r="F90" i="2"/>
  <c r="E90" i="2"/>
  <c r="D90" i="2"/>
  <c r="C90" i="2"/>
  <c r="G89" i="2"/>
  <c r="F89" i="2"/>
  <c r="E89" i="2"/>
  <c r="D89" i="2"/>
  <c r="C89" i="2"/>
  <c r="G88" i="2"/>
  <c r="F88" i="2"/>
  <c r="E88" i="2"/>
  <c r="D88" i="2"/>
  <c r="C88" i="2"/>
  <c r="G87" i="2"/>
  <c r="F87" i="2"/>
  <c r="E87" i="2"/>
  <c r="D87" i="2"/>
  <c r="C87" i="2"/>
  <c r="G86" i="2"/>
  <c r="F86" i="2"/>
  <c r="E86" i="2"/>
  <c r="D86" i="2"/>
  <c r="C86" i="2"/>
  <c r="G85" i="2"/>
  <c r="F85" i="2"/>
  <c r="E85" i="2"/>
  <c r="D85" i="2"/>
  <c r="C85" i="2"/>
  <c r="G84" i="2"/>
  <c r="F84" i="2"/>
  <c r="E84" i="2"/>
  <c r="D84" i="2"/>
  <c r="C84" i="2"/>
  <c r="G83" i="2"/>
  <c r="F83" i="2"/>
  <c r="E83" i="2"/>
  <c r="D83" i="2"/>
  <c r="C83" i="2"/>
  <c r="G82" i="2"/>
  <c r="F82" i="2"/>
  <c r="E82" i="2"/>
  <c r="D82" i="2"/>
  <c r="C82" i="2"/>
  <c r="G81" i="2"/>
  <c r="F81" i="2"/>
  <c r="E81" i="2"/>
  <c r="D81" i="2"/>
  <c r="C81" i="2"/>
  <c r="G80" i="2"/>
  <c r="F80" i="2"/>
  <c r="E80" i="2"/>
  <c r="D80" i="2"/>
  <c r="C80" i="2"/>
  <c r="G79" i="2"/>
  <c r="F79" i="2"/>
  <c r="E79" i="2"/>
  <c r="D79" i="2"/>
  <c r="C79" i="2"/>
  <c r="G78" i="2"/>
  <c r="F78" i="2"/>
  <c r="E78" i="2"/>
  <c r="D78" i="2"/>
  <c r="C78" i="2"/>
  <c r="G77" i="2"/>
  <c r="F77" i="2"/>
  <c r="E77" i="2"/>
  <c r="D77" i="2"/>
  <c r="C77" i="2"/>
  <c r="G76" i="2"/>
  <c r="F76" i="2"/>
  <c r="E76" i="2"/>
  <c r="D76" i="2"/>
  <c r="C76" i="2"/>
  <c r="G75" i="2"/>
  <c r="F75" i="2"/>
  <c r="E75" i="2"/>
  <c r="D75" i="2"/>
  <c r="C75" i="2"/>
  <c r="G74" i="2"/>
  <c r="F74" i="2"/>
  <c r="E74" i="2"/>
  <c r="D74" i="2"/>
  <c r="C74" i="2"/>
  <c r="G73" i="2"/>
  <c r="F73" i="2"/>
  <c r="E73" i="2"/>
  <c r="D73" i="2"/>
  <c r="C73" i="2"/>
  <c r="G72" i="2"/>
  <c r="F72" i="2"/>
  <c r="E72" i="2"/>
  <c r="D72" i="2"/>
  <c r="C72" i="2"/>
  <c r="G71" i="2"/>
  <c r="F71" i="2"/>
  <c r="E71" i="2"/>
  <c r="D71" i="2"/>
  <c r="C71" i="2"/>
  <c r="G70" i="2"/>
  <c r="F70" i="2"/>
  <c r="E70" i="2"/>
  <c r="D70" i="2"/>
  <c r="C70" i="2"/>
  <c r="G69" i="2"/>
  <c r="F69" i="2"/>
  <c r="E69" i="2"/>
  <c r="D69" i="2"/>
  <c r="C69" i="2"/>
  <c r="G64" i="2"/>
  <c r="F64" i="2"/>
  <c r="E64" i="2"/>
  <c r="D64" i="2"/>
  <c r="C64" i="2"/>
  <c r="G63" i="2"/>
  <c r="F63" i="2"/>
  <c r="E63" i="2"/>
  <c r="D63" i="2"/>
  <c r="C63" i="2"/>
  <c r="G62" i="2"/>
  <c r="F62" i="2"/>
  <c r="E62" i="2"/>
  <c r="D62" i="2"/>
  <c r="C62" i="2"/>
  <c r="G61" i="2"/>
  <c r="F61" i="2"/>
  <c r="E61" i="2"/>
  <c r="D61" i="2"/>
  <c r="C61" i="2"/>
  <c r="G60" i="2"/>
  <c r="F60" i="2"/>
  <c r="E60" i="2"/>
  <c r="D60" i="2"/>
  <c r="C60" i="2"/>
  <c r="G59" i="2"/>
  <c r="F59" i="2"/>
  <c r="E59" i="2"/>
  <c r="D59" i="2"/>
  <c r="C59" i="2"/>
  <c r="G58" i="2"/>
  <c r="F58" i="2"/>
  <c r="E58" i="2"/>
  <c r="D58" i="2"/>
  <c r="C58" i="2"/>
  <c r="G57" i="2"/>
  <c r="F57" i="2"/>
  <c r="E57" i="2"/>
  <c r="D57" i="2"/>
  <c r="C57" i="2"/>
  <c r="G56" i="2"/>
  <c r="F56" i="2"/>
  <c r="E56" i="2"/>
  <c r="D56" i="2"/>
  <c r="C56" i="2"/>
  <c r="G55" i="2"/>
  <c r="F55" i="2"/>
  <c r="E55" i="2"/>
  <c r="D55" i="2"/>
  <c r="C55" i="2"/>
  <c r="G54" i="2"/>
  <c r="F54" i="2"/>
  <c r="E54" i="2"/>
  <c r="D54" i="2"/>
  <c r="C54" i="2"/>
  <c r="G53" i="2"/>
  <c r="F53" i="2"/>
  <c r="E53" i="2"/>
  <c r="D53" i="2"/>
  <c r="C53" i="2"/>
  <c r="G52" i="2"/>
  <c r="F52" i="2"/>
  <c r="E52" i="2"/>
  <c r="D52" i="2"/>
  <c r="C52" i="2"/>
  <c r="G51" i="2"/>
  <c r="F51" i="2"/>
  <c r="E51" i="2"/>
  <c r="D51" i="2"/>
  <c r="C51" i="2"/>
  <c r="G50" i="2"/>
  <c r="F50" i="2"/>
  <c r="E50" i="2"/>
  <c r="D50" i="2"/>
  <c r="C50" i="2"/>
  <c r="G49" i="2"/>
  <c r="F49" i="2"/>
  <c r="E49" i="2"/>
  <c r="D49" i="2"/>
  <c r="C49" i="2"/>
  <c r="G48" i="2"/>
  <c r="F48" i="2"/>
  <c r="E48" i="2"/>
  <c r="D48" i="2"/>
  <c r="C48" i="2"/>
  <c r="G47" i="2"/>
  <c r="F47" i="2"/>
  <c r="E47" i="2"/>
  <c r="D47" i="2"/>
  <c r="C47" i="2"/>
  <c r="G46" i="2"/>
  <c r="F46" i="2"/>
  <c r="E46" i="2"/>
  <c r="D46" i="2"/>
  <c r="C46" i="2"/>
  <c r="G45" i="2"/>
  <c r="F45" i="2"/>
  <c r="E45" i="2"/>
  <c r="D45" i="2"/>
  <c r="C45" i="2"/>
  <c r="G44" i="2"/>
  <c r="F44" i="2"/>
  <c r="E44" i="2"/>
  <c r="D44" i="2"/>
  <c r="C44" i="2"/>
  <c r="G43" i="2"/>
  <c r="F43" i="2"/>
  <c r="E43" i="2"/>
  <c r="D43" i="2"/>
  <c r="C43" i="2"/>
  <c r="G42" i="2"/>
  <c r="F42" i="2"/>
  <c r="E42" i="2"/>
  <c r="D42" i="2"/>
  <c r="C42" i="2"/>
  <c r="G41" i="2"/>
  <c r="F41" i="2"/>
  <c r="E41" i="2"/>
  <c r="D41" i="2"/>
  <c r="C41" i="2"/>
  <c r="G40" i="2"/>
  <c r="F40" i="2"/>
  <c r="E40" i="2"/>
  <c r="D40" i="2"/>
  <c r="C40" i="2"/>
  <c r="G39" i="2"/>
  <c r="F39" i="2"/>
  <c r="E39" i="2"/>
  <c r="D39" i="2"/>
  <c r="C39" i="2"/>
  <c r="G38" i="2"/>
  <c r="F38" i="2"/>
  <c r="E38" i="2"/>
  <c r="D38" i="2"/>
  <c r="C38" i="2"/>
  <c r="G37" i="2"/>
  <c r="F37" i="2"/>
  <c r="E37" i="2"/>
  <c r="D37" i="2"/>
  <c r="C37" i="2"/>
  <c r="G36" i="2"/>
  <c r="F36" i="2"/>
  <c r="E36" i="2"/>
  <c r="D36" i="2"/>
  <c r="C36" i="2"/>
  <c r="J36" i="2" a="1"/>
  <c r="J36" i="2" s="1"/>
  <c r="R18" i="2"/>
  <c r="R17" i="2"/>
  <c r="R16" i="2"/>
  <c r="R15" i="2"/>
  <c r="R14" i="2"/>
  <c r="R13" i="2"/>
  <c r="R12" i="2"/>
  <c r="K8" i="3" l="1"/>
  <c r="K7" i="3"/>
  <c r="V11" i="2"/>
  <c r="V16" i="2"/>
  <c r="V18" i="2"/>
  <c r="V13" i="2"/>
  <c r="V15" i="2"/>
  <c r="V17" i="2"/>
  <c r="V12" i="2"/>
  <c r="O69" i="2"/>
  <c r="N69" i="2"/>
  <c r="L69" i="2"/>
  <c r="M69" i="2"/>
  <c r="K69" i="2"/>
  <c r="T12" i="2"/>
  <c r="T18" i="2"/>
  <c r="T17" i="2"/>
  <c r="T16" i="2"/>
  <c r="T14" i="2"/>
  <c r="T15" i="2"/>
  <c r="T11" i="2"/>
  <c r="T13" i="2"/>
  <c r="O36" i="2"/>
  <c r="N36" i="2"/>
  <c r="M36" i="2"/>
  <c r="L36" i="2"/>
  <c r="K36" i="2"/>
</calcChain>
</file>

<file path=xl/sharedStrings.xml><?xml version="1.0" encoding="utf-8"?>
<sst xmlns="http://schemas.openxmlformats.org/spreadsheetml/2006/main" count="70" uniqueCount="26">
  <si>
    <t>r</t>
  </si>
  <si>
    <t>m</t>
  </si>
  <si>
    <t>n</t>
  </si>
  <si>
    <t>ϕ °</t>
  </si>
  <si>
    <t>a</t>
  </si>
  <si>
    <t>b</t>
  </si>
  <si>
    <t>c</t>
  </si>
  <si>
    <t>d</t>
  </si>
  <si>
    <t>a*x^b</t>
  </si>
  <si>
    <t>e</t>
  </si>
  <si>
    <t>Reproduction m</t>
  </si>
  <si>
    <t>Reproduction n</t>
  </si>
  <si>
    <t>Reproduction r</t>
  </si>
  <si>
    <t>a*x^5+b*x^4+c*x^3+d*x^2+e*x+f</t>
  </si>
  <si>
    <t>f</t>
  </si>
  <si>
    <t>^1</t>
  </si>
  <si>
    <t>^2</t>
  </si>
  <si>
    <t>^3</t>
  </si>
  <si>
    <t>^4</t>
  </si>
  <si>
    <t>^5</t>
  </si>
  <si>
    <t>Résultat</t>
  </si>
  <si>
    <t>Calcul des valeurs</t>
  </si>
  <si>
    <t>ϕ</t>
  </si>
  <si>
    <t>°</t>
  </si>
  <si>
    <t>Comparaison</t>
  </si>
  <si>
    <t>Résultats de la feuille "Calculs"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</si>
</sst>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0E+00"/>
    <numFmt numFmtId="165" formatCode="0.00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2" borderId="9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2" borderId="15" xfId="0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28" xfId="0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164" fontId="0" fillId="0" borderId="27" xfId="0" applyNumberFormat="1" applyFill="1" applyBorder="1" applyAlignment="1">
      <alignment horizontal="center" vertical="center"/>
    </xf>
    <xf numFmtId="164" fontId="0" fillId="0" borderId="25" xfId="0" applyNumberFormat="1" applyFill="1" applyBorder="1" applyAlignment="1">
      <alignment horizontal="center" vertical="center"/>
    </xf>
    <xf numFmtId="11" fontId="0" fillId="0" borderId="4" xfId="0" applyNumberFormat="1" applyFill="1" applyBorder="1" applyAlignment="1">
      <alignment horizontal="center" vertical="center"/>
    </xf>
    <xf numFmtId="11" fontId="0" fillId="0" borderId="11" xfId="0" applyNumberFormat="1" applyFill="1" applyBorder="1" applyAlignment="1">
      <alignment horizontal="center" vertical="center"/>
    </xf>
    <xf numFmtId="164" fontId="0" fillId="0" borderId="11" xfId="0" applyNumberFormat="1" applyFill="1" applyBorder="1" applyAlignment="1">
      <alignment horizontal="center" vertical="center"/>
    </xf>
    <xf numFmtId="164" fontId="0" fillId="0" borderId="9" xfId="0" applyNumberFormat="1" applyFill="1" applyBorder="1" applyAlignment="1">
      <alignment horizontal="center" vertical="center"/>
    </xf>
    <xf numFmtId="0" fontId="0" fillId="0" borderId="30" xfId="0" applyBorder="1" applyAlignment="1">
      <alignment vertical="center"/>
    </xf>
    <xf numFmtId="164" fontId="0" fillId="0" borderId="0" xfId="0" applyNumberFormat="1" applyFill="1" applyBorder="1" applyAlignment="1">
      <alignment horizontal="center" vertical="center"/>
    </xf>
    <xf numFmtId="165" fontId="0" fillId="2" borderId="4" xfId="0" applyNumberForma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0" borderId="29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11" fontId="0" fillId="0" borderId="7" xfId="0" applyNumberFormat="1" applyFill="1" applyBorder="1" applyAlignment="1">
      <alignment horizontal="center" vertical="center"/>
    </xf>
    <xf numFmtId="11" fontId="0" fillId="0" borderId="24" xfId="0" applyNumberFormat="1" applyFill="1" applyBorder="1" applyAlignment="1">
      <alignment horizontal="center" vertical="center"/>
    </xf>
    <xf numFmtId="11" fontId="0" fillId="0" borderId="20" xfId="0" applyNumberFormat="1" applyFill="1" applyBorder="1" applyAlignment="1">
      <alignment horizontal="center" vertical="center"/>
    </xf>
    <xf numFmtId="11" fontId="0" fillId="0" borderId="21" xfId="0" applyNumberFormat="1" applyFill="1" applyBorder="1" applyAlignment="1">
      <alignment horizontal="center" vertical="center"/>
    </xf>
    <xf numFmtId="165" fontId="0" fillId="0" borderId="4" xfId="0" applyNumberFormat="1" applyBorder="1" applyAlignment="1">
      <alignment horizontal="center" vertical="center"/>
    </xf>
    <xf numFmtId="165" fontId="0" fillId="0" borderId="11" xfId="0" applyNumberFormat="1" applyBorder="1" applyAlignment="1">
      <alignment horizontal="center" vertical="center"/>
    </xf>
    <xf numFmtId="165" fontId="0" fillId="0" borderId="24" xfId="0" applyNumberFormat="1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0" fillId="2" borderId="31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/>
    </xf>
    <xf numFmtId="11" fontId="0" fillId="0" borderId="0" xfId="0" applyNumberForma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165" fontId="0" fillId="0" borderId="9" xfId="0" applyNumberForma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0" fontId="3" fillId="3" borderId="32" xfId="0" applyFont="1" applyFill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/>
    </xf>
    <xf numFmtId="0" fontId="3" fillId="3" borderId="35" xfId="0" applyFont="1" applyFill="1" applyBorder="1" applyAlignment="1">
      <alignment horizontal="center" vertical="center"/>
    </xf>
    <xf numFmtId="2" fontId="0" fillId="0" borderId="0" xfId="0" applyNumberFormat="1" applyFill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2" fontId="0" fillId="0" borderId="5" xfId="0" applyNumberFormat="1" applyBorder="1" applyAlignment="1">
      <alignment horizontal="center" vertical="center"/>
    </xf>
    <xf numFmtId="2" fontId="0" fillId="0" borderId="21" xfId="0" applyNumberFormat="1" applyBorder="1" applyAlignment="1">
      <alignment horizontal="center" vertical="center"/>
    </xf>
    <xf numFmtId="2" fontId="0" fillId="0" borderId="10" xfId="0" applyNumberFormat="1" applyBorder="1" applyAlignment="1">
      <alignment horizontal="center" vertical="center"/>
    </xf>
    <xf numFmtId="2" fontId="0" fillId="0" borderId="20" xfId="0" applyNumberFormat="1" applyBorder="1" applyAlignment="1">
      <alignment horizontal="center" vertical="center"/>
    </xf>
    <xf numFmtId="2" fontId="0" fillId="0" borderId="11" xfId="0" applyNumberFormat="1" applyBorder="1" applyAlignment="1">
      <alignment horizontal="center" vertical="center"/>
    </xf>
    <xf numFmtId="2" fontId="0" fillId="0" borderId="7" xfId="0" applyNumberForma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2" fontId="0" fillId="2" borderId="2" xfId="0" applyNumberFormat="1" applyFill="1" applyBorder="1" applyAlignment="1">
      <alignment horizontal="center" vertical="center"/>
    </xf>
    <xf numFmtId="2" fontId="0" fillId="2" borderId="24" xfId="0" applyNumberFormat="1" applyFill="1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2" fontId="0" fillId="0" borderId="4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smoothMarker"/>
        <c:varyColors val="0"/>
        <c:ser>
          <c:idx val="0"/>
          <c:order val="0"/>
          <c:tx>
            <c:strRef>
              <c:f>Calculs!$R$3</c:f>
              <c:strCache>
                <c:ptCount val="1"/>
                <c:pt idx="0">
                  <c:v>m</c:v>
                </c:pt>
              </c:strCache>
            </c:strRef>
          </c:tx>
          <c:spPr>
            <a:ln w="19050" cap="rnd">
              <a:solidFill>
                <a:schemeClr val="tx2"/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Calculs!$Q$11:$Q$56</c:f>
              <c:numCache>
                <c:formatCode>General</c:formatCode>
                <c:ptCount val="46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14</c:v>
                </c:pt>
                <c:pt idx="8">
                  <c:v>16</c:v>
                </c:pt>
                <c:pt idx="9">
                  <c:v>18</c:v>
                </c:pt>
                <c:pt idx="10">
                  <c:v>20</c:v>
                </c:pt>
                <c:pt idx="11">
                  <c:v>22</c:v>
                </c:pt>
                <c:pt idx="12">
                  <c:v>24</c:v>
                </c:pt>
                <c:pt idx="13">
                  <c:v>26</c:v>
                </c:pt>
                <c:pt idx="14">
                  <c:v>28</c:v>
                </c:pt>
                <c:pt idx="15">
                  <c:v>30</c:v>
                </c:pt>
                <c:pt idx="16">
                  <c:v>32</c:v>
                </c:pt>
                <c:pt idx="17">
                  <c:v>34</c:v>
                </c:pt>
                <c:pt idx="18">
                  <c:v>36</c:v>
                </c:pt>
                <c:pt idx="19">
                  <c:v>38</c:v>
                </c:pt>
                <c:pt idx="20">
                  <c:v>40</c:v>
                </c:pt>
                <c:pt idx="21">
                  <c:v>42</c:v>
                </c:pt>
                <c:pt idx="22">
                  <c:v>44</c:v>
                </c:pt>
                <c:pt idx="23">
                  <c:v>46</c:v>
                </c:pt>
                <c:pt idx="24">
                  <c:v>48</c:v>
                </c:pt>
                <c:pt idx="25">
                  <c:v>50</c:v>
                </c:pt>
                <c:pt idx="26">
                  <c:v>52</c:v>
                </c:pt>
                <c:pt idx="27">
                  <c:v>54</c:v>
                </c:pt>
                <c:pt idx="28">
                  <c:v>56</c:v>
                </c:pt>
                <c:pt idx="29">
                  <c:v>58</c:v>
                </c:pt>
                <c:pt idx="30">
                  <c:v>60</c:v>
                </c:pt>
                <c:pt idx="31">
                  <c:v>62</c:v>
                </c:pt>
                <c:pt idx="32">
                  <c:v>64</c:v>
                </c:pt>
                <c:pt idx="33">
                  <c:v>66</c:v>
                </c:pt>
                <c:pt idx="34">
                  <c:v>68</c:v>
                </c:pt>
                <c:pt idx="35">
                  <c:v>70</c:v>
                </c:pt>
                <c:pt idx="36">
                  <c:v>72</c:v>
                </c:pt>
                <c:pt idx="37">
                  <c:v>74</c:v>
                </c:pt>
                <c:pt idx="38">
                  <c:v>76</c:v>
                </c:pt>
                <c:pt idx="39">
                  <c:v>78</c:v>
                </c:pt>
                <c:pt idx="40">
                  <c:v>80</c:v>
                </c:pt>
                <c:pt idx="41">
                  <c:v>82</c:v>
                </c:pt>
                <c:pt idx="42">
                  <c:v>84</c:v>
                </c:pt>
                <c:pt idx="43">
                  <c:v>86</c:v>
                </c:pt>
                <c:pt idx="44">
                  <c:v>88</c:v>
                </c:pt>
                <c:pt idx="45">
                  <c:v>90</c:v>
                </c:pt>
              </c:numCache>
            </c:numRef>
          </c:xVal>
          <c:yVal>
            <c:numRef>
              <c:f>Calculs!$R$11:$R$56</c:f>
              <c:numCache>
                <c:formatCode>0.00</c:formatCode>
                <c:ptCount val="46"/>
                <c:pt idx="0">
                  <c:v>20</c:v>
                </c:pt>
                <c:pt idx="1">
                  <c:v>25.780842067447441</c:v>
                </c:pt>
                <c:pt idx="2">
                  <c:v>14.402301625315124</c:v>
                </c:pt>
                <c:pt idx="3">
                  <c:v>10.245077415603262</c:v>
                </c:pt>
                <c:pt idx="4">
                  <c:v>8.0457531823006079</c:v>
                </c:pt>
                <c:pt idx="5">
                  <c:v>6.6705599980153796</c:v>
                </c:pt>
                <c:pt idx="6">
                  <c:v>5.7233466125038541</c:v>
                </c:pt>
                <c:pt idx="7">
                  <c:v>5.0282254838901972</c:v>
                </c:pt>
                <c:pt idx="8">
                  <c:v>4.4947082733440524</c:v>
                </c:pt>
                <c:pt idx="9">
                  <c:v>4.0713026741758513</c:v>
                </c:pt>
                <c:pt idx="10">
                  <c:v>3.7264654447608203</c:v>
                </c:pt>
                <c:pt idx="11">
                  <c:v>3.4397528793985579</c:v>
                </c:pt>
                <c:pt idx="12">
                  <c:v>3.1973107784398822</c:v>
                </c:pt>
                <c:pt idx="13">
                  <c:v>2.989404489885175</c:v>
                </c:pt>
                <c:pt idx="14">
                  <c:v>2.8089858302387398</c:v>
                </c:pt>
                <c:pt idx="15">
                  <c:v>2.65082123408936</c:v>
                </c:pt>
                <c:pt idx="16">
                  <c:v>2.5109398715970523</c:v>
                </c:pt>
                <c:pt idx="17">
                  <c:v>2.3862723246814039</c:v>
                </c:pt>
                <c:pt idx="18">
                  <c:v>2.2744070565278562</c:v>
                </c:pt>
                <c:pt idx="19">
                  <c:v>2.1734220740860732</c:v>
                </c:pt>
                <c:pt idx="20">
                  <c:v>2.0817659559509192</c:v>
                </c:pt>
                <c:pt idx="21">
                  <c:v>1.9981721004609789</c:v>
                </c:pt>
                <c:pt idx="22">
                  <c:v>1.9215958251494467</c:v>
                </c:pt>
                <c:pt idx="23">
                  <c:v>1.851167496422611</c:v>
                </c:pt>
                <c:pt idx="24">
                  <c:v>1.7861571045852793</c:v>
                </c:pt>
                <c:pt idx="25">
                  <c:v>1.7259471420953691</c:v>
                </c:pt>
                <c:pt idx="26">
                  <c:v>1.6700115935220261</c:v>
                </c:pt>
                <c:pt idx="27">
                  <c:v>1.6178994840494738</c:v>
                </c:pt>
                <c:pt idx="28">
                  <c:v>1.5692218695764302</c:v>
                </c:pt>
                <c:pt idx="29">
                  <c:v>1.5236414543077124</c:v>
                </c:pt>
                <c:pt idx="30">
                  <c:v>1.4808642350883867</c:v>
                </c:pt>
                <c:pt idx="31">
                  <c:v>1.4406327240771046</c:v>
                </c:pt>
                <c:pt idx="32">
                  <c:v>1.402720411504049</c:v>
                </c:pt>
                <c:pt idx="33">
                  <c:v>1.3669272108252604</c:v>
                </c:pt>
                <c:pt idx="34">
                  <c:v>1.3330756881521142</c:v>
                </c:pt>
                <c:pt idx="35">
                  <c:v>1.301007922320373</c:v>
                </c:pt>
                <c:pt idx="36">
                  <c:v>1.2705828754996353</c:v>
                </c:pt>
                <c:pt idx="37">
                  <c:v>1.2416741797496831</c:v>
                </c:pt>
                <c:pt idx="38">
                  <c:v>1.2141682644893088</c:v>
                </c:pt>
                <c:pt idx="39">
                  <c:v>1.1879627649593665</c:v>
                </c:pt>
                <c:pt idx="40">
                  <c:v>1.1629651635302913</c:v>
                </c:pt>
                <c:pt idx="41">
                  <c:v>1.1390916249301988</c:v>
                </c:pt>
                <c:pt idx="42">
                  <c:v>1.1162659937499024</c:v>
                </c:pt>
                <c:pt idx="43">
                  <c:v>1.094418928361764</c:v>
                </c:pt>
                <c:pt idx="44">
                  <c:v>1.0734871500063756</c:v>
                </c:pt>
                <c:pt idx="45">
                  <c:v>1.0534127895093763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Calculs!$T$3</c:f>
              <c:strCache>
                <c:ptCount val="1"/>
                <c:pt idx="0">
                  <c:v>n</c:v>
                </c:pt>
              </c:strCache>
            </c:strRef>
          </c:tx>
          <c:spPr>
            <a:ln w="19050" cap="rnd">
              <a:solidFill>
                <a:srgbClr val="FF0000"/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Calculs!$Q$11:$Q$56</c:f>
              <c:numCache>
                <c:formatCode>General</c:formatCode>
                <c:ptCount val="46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14</c:v>
                </c:pt>
                <c:pt idx="8">
                  <c:v>16</c:v>
                </c:pt>
                <c:pt idx="9">
                  <c:v>18</c:v>
                </c:pt>
                <c:pt idx="10">
                  <c:v>20</c:v>
                </c:pt>
                <c:pt idx="11">
                  <c:v>22</c:v>
                </c:pt>
                <c:pt idx="12">
                  <c:v>24</c:v>
                </c:pt>
                <c:pt idx="13">
                  <c:v>26</c:v>
                </c:pt>
                <c:pt idx="14">
                  <c:v>28</c:v>
                </c:pt>
                <c:pt idx="15">
                  <c:v>30</c:v>
                </c:pt>
                <c:pt idx="16">
                  <c:v>32</c:v>
                </c:pt>
                <c:pt idx="17">
                  <c:v>34</c:v>
                </c:pt>
                <c:pt idx="18">
                  <c:v>36</c:v>
                </c:pt>
                <c:pt idx="19">
                  <c:v>38</c:v>
                </c:pt>
                <c:pt idx="20">
                  <c:v>40</c:v>
                </c:pt>
                <c:pt idx="21">
                  <c:v>42</c:v>
                </c:pt>
                <c:pt idx="22">
                  <c:v>44</c:v>
                </c:pt>
                <c:pt idx="23">
                  <c:v>46</c:v>
                </c:pt>
                <c:pt idx="24">
                  <c:v>48</c:v>
                </c:pt>
                <c:pt idx="25">
                  <c:v>50</c:v>
                </c:pt>
                <c:pt idx="26">
                  <c:v>52</c:v>
                </c:pt>
                <c:pt idx="27">
                  <c:v>54</c:v>
                </c:pt>
                <c:pt idx="28">
                  <c:v>56</c:v>
                </c:pt>
                <c:pt idx="29">
                  <c:v>58</c:v>
                </c:pt>
                <c:pt idx="30">
                  <c:v>60</c:v>
                </c:pt>
                <c:pt idx="31">
                  <c:v>62</c:v>
                </c:pt>
                <c:pt idx="32">
                  <c:v>64</c:v>
                </c:pt>
                <c:pt idx="33">
                  <c:v>66</c:v>
                </c:pt>
                <c:pt idx="34">
                  <c:v>68</c:v>
                </c:pt>
                <c:pt idx="35">
                  <c:v>70</c:v>
                </c:pt>
                <c:pt idx="36">
                  <c:v>72</c:v>
                </c:pt>
                <c:pt idx="37">
                  <c:v>74</c:v>
                </c:pt>
                <c:pt idx="38">
                  <c:v>76</c:v>
                </c:pt>
                <c:pt idx="39">
                  <c:v>78</c:v>
                </c:pt>
                <c:pt idx="40">
                  <c:v>80</c:v>
                </c:pt>
                <c:pt idx="41">
                  <c:v>82</c:v>
                </c:pt>
                <c:pt idx="42">
                  <c:v>84</c:v>
                </c:pt>
                <c:pt idx="43">
                  <c:v>86</c:v>
                </c:pt>
                <c:pt idx="44">
                  <c:v>88</c:v>
                </c:pt>
                <c:pt idx="45">
                  <c:v>90</c:v>
                </c:pt>
              </c:numCache>
            </c:numRef>
          </c:xVal>
          <c:yVal>
            <c:numRef>
              <c:f>Calculs!$T$11:$T$56</c:f>
              <c:numCache>
                <c:formatCode>0.00</c:formatCode>
                <c:ptCount val="46"/>
                <c:pt idx="0">
                  <c:v>2.5303379115521274E-2</c:v>
                </c:pt>
                <c:pt idx="1">
                  <c:v>0.10673717626025891</c:v>
                </c:pt>
                <c:pt idx="2">
                  <c:v>0.17437723489798218</c:v>
                </c:pt>
                <c:pt idx="3">
                  <c:v>0.23021156603235393</c:v>
                </c:pt>
                <c:pt idx="4">
                  <c:v>0.27604815381673881</c:v>
                </c:pt>
                <c:pt idx="5">
                  <c:v>0.31352280423986345</c:v>
                </c:pt>
                <c:pt idx="6">
                  <c:v>0.34410699381147636</c:v>
                </c:pt>
                <c:pt idx="7">
                  <c:v>0.36911571824800804</c:v>
                </c:pt>
                <c:pt idx="8">
                  <c:v>0.38971534115823114</c:v>
                </c:pt>
                <c:pt idx="9">
                  <c:v>0.40693144272892023</c:v>
                </c:pt>
                <c:pt idx="10">
                  <c:v>0.42165666841051191</c:v>
                </c:pt>
                <c:pt idx="11">
                  <c:v>0.43465857760276516</c:v>
                </c:pt>
                <c:pt idx="12">
                  <c:v>0.44658749234042139</c:v>
                </c:pt>
                <c:pt idx="13">
                  <c:v>0.45798434597886362</c:v>
                </c:pt>
                <c:pt idx="14">
                  <c:v>0.46928853187977726</c:v>
                </c:pt>
                <c:pt idx="15">
                  <c:v>0.48084575209681124</c:v>
                </c:pt>
                <c:pt idx="16">
                  <c:v>0.49291586606123516</c:v>
                </c:pt>
                <c:pt idx="17">
                  <c:v>0.50568073926760237</c:v>
                </c:pt>
                <c:pt idx="18">
                  <c:v>0.51925209195940747</c:v>
                </c:pt>
                <c:pt idx="19">
                  <c:v>0.53367934781474902</c:v>
                </c:pt>
                <c:pt idx="20">
                  <c:v>0.54895748263198696</c:v>
                </c:pt>
                <c:pt idx="21">
                  <c:v>0.565034873015404</c:v>
                </c:pt>
                <c:pt idx="22">
                  <c:v>0.58182114506086702</c:v>
                </c:pt>
                <c:pt idx="23">
                  <c:v>0.5991950230414842</c:v>
                </c:pt>
                <c:pt idx="24">
                  <c:v>0.61701217809326492</c:v>
                </c:pt>
                <c:pt idx="25">
                  <c:v>0.63511307690078445</c:v>
                </c:pt>
                <c:pt idx="26">
                  <c:v>0.65333083038283934</c:v>
                </c:pt>
                <c:pt idx="27">
                  <c:v>0.67149904237810976</c:v>
                </c:pt>
                <c:pt idx="28">
                  <c:v>0.68945965833081502</c:v>
                </c:pt>
                <c:pt idx="29">
                  <c:v>0.70707081397638616</c:v>
                </c:pt>
                <c:pt idx="30">
                  <c:v>0.72421468402710776</c:v>
                </c:pt>
                <c:pt idx="31">
                  <c:v>0.74080533085779221</c:v>
                </c:pt>
                <c:pt idx="32">
                  <c:v>0.75679655319143446</c:v>
                </c:pt>
                <c:pt idx="33">
                  <c:v>0.77218973478487163</c:v>
                </c:pt>
                <c:pt idx="34">
                  <c:v>0.78704169311444616</c:v>
                </c:pt>
                <c:pt idx="35">
                  <c:v>0.80147252806165925</c:v>
                </c:pt>
                <c:pt idx="36">
                  <c:v>0.81567347059884288</c:v>
                </c:pt>
                <c:pt idx="37">
                  <c:v>0.82991473147480388</c:v>
                </c:pt>
                <c:pt idx="38">
                  <c:v>0.84455334990049868</c:v>
                </c:pt>
                <c:pt idx="39">
                  <c:v>0.86004104223468403</c:v>
                </c:pt>
                <c:pt idx="40">
                  <c:v>0.87693205066958102</c:v>
                </c:pt>
                <c:pt idx="41">
                  <c:v>0.89589099191653521</c:v>
                </c:pt>
                <c:pt idx="42">
                  <c:v>0.91770070589166641</c:v>
                </c:pt>
                <c:pt idx="43">
                  <c:v>0.94327010440156478</c:v>
                </c:pt>
                <c:pt idx="44">
                  <c:v>0.97364201982888865</c:v>
                </c:pt>
                <c:pt idx="45">
                  <c:v>1.0100010538180859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Calculs!$V$3</c:f>
              <c:strCache>
                <c:ptCount val="1"/>
                <c:pt idx="0">
                  <c:v>r</c:v>
                </c:pt>
              </c:strCache>
            </c:strRef>
          </c:tx>
          <c:spPr>
            <a:ln w="19050" cap="rnd">
              <a:solidFill>
                <a:schemeClr val="accent3"/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Calculs!$Q$11:$Q$56</c:f>
              <c:numCache>
                <c:formatCode>General</c:formatCode>
                <c:ptCount val="46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14</c:v>
                </c:pt>
                <c:pt idx="8">
                  <c:v>16</c:v>
                </c:pt>
                <c:pt idx="9">
                  <c:v>18</c:v>
                </c:pt>
                <c:pt idx="10">
                  <c:v>20</c:v>
                </c:pt>
                <c:pt idx="11">
                  <c:v>22</c:v>
                </c:pt>
                <c:pt idx="12">
                  <c:v>24</c:v>
                </c:pt>
                <c:pt idx="13">
                  <c:v>26</c:v>
                </c:pt>
                <c:pt idx="14">
                  <c:v>28</c:v>
                </c:pt>
                <c:pt idx="15">
                  <c:v>30</c:v>
                </c:pt>
                <c:pt idx="16">
                  <c:v>32</c:v>
                </c:pt>
                <c:pt idx="17">
                  <c:v>34</c:v>
                </c:pt>
                <c:pt idx="18">
                  <c:v>36</c:v>
                </c:pt>
                <c:pt idx="19">
                  <c:v>38</c:v>
                </c:pt>
                <c:pt idx="20">
                  <c:v>40</c:v>
                </c:pt>
                <c:pt idx="21">
                  <c:v>42</c:v>
                </c:pt>
                <c:pt idx="22">
                  <c:v>44</c:v>
                </c:pt>
                <c:pt idx="23">
                  <c:v>46</c:v>
                </c:pt>
                <c:pt idx="24">
                  <c:v>48</c:v>
                </c:pt>
                <c:pt idx="25">
                  <c:v>50</c:v>
                </c:pt>
                <c:pt idx="26">
                  <c:v>52</c:v>
                </c:pt>
                <c:pt idx="27">
                  <c:v>54</c:v>
                </c:pt>
                <c:pt idx="28">
                  <c:v>56</c:v>
                </c:pt>
                <c:pt idx="29">
                  <c:v>58</c:v>
                </c:pt>
                <c:pt idx="30">
                  <c:v>60</c:v>
                </c:pt>
                <c:pt idx="31">
                  <c:v>62</c:v>
                </c:pt>
                <c:pt idx="32">
                  <c:v>64</c:v>
                </c:pt>
                <c:pt idx="33">
                  <c:v>66</c:v>
                </c:pt>
                <c:pt idx="34">
                  <c:v>68</c:v>
                </c:pt>
                <c:pt idx="35">
                  <c:v>70</c:v>
                </c:pt>
                <c:pt idx="36">
                  <c:v>72</c:v>
                </c:pt>
                <c:pt idx="37">
                  <c:v>74</c:v>
                </c:pt>
                <c:pt idx="38">
                  <c:v>76</c:v>
                </c:pt>
                <c:pt idx="39">
                  <c:v>78</c:v>
                </c:pt>
                <c:pt idx="40">
                  <c:v>80</c:v>
                </c:pt>
                <c:pt idx="41">
                  <c:v>82</c:v>
                </c:pt>
                <c:pt idx="42">
                  <c:v>84</c:v>
                </c:pt>
                <c:pt idx="43">
                  <c:v>86</c:v>
                </c:pt>
                <c:pt idx="44">
                  <c:v>88</c:v>
                </c:pt>
                <c:pt idx="45">
                  <c:v>90</c:v>
                </c:pt>
              </c:numCache>
            </c:numRef>
          </c:xVal>
          <c:yVal>
            <c:numRef>
              <c:f>Calculs!$V$11:$V$56</c:f>
              <c:numCache>
                <c:formatCode>0.00</c:formatCode>
                <c:ptCount val="46"/>
                <c:pt idx="0">
                  <c:v>1.8921231986942733E-2</c:v>
                </c:pt>
                <c:pt idx="1">
                  <c:v>0.12424131469264699</c:v>
                </c:pt>
                <c:pt idx="2">
                  <c:v>0.21535380522200992</c:v>
                </c:pt>
                <c:pt idx="3">
                  <c:v>0.29402077470027482</c:v>
                </c:pt>
                <c:pt idx="4">
                  <c:v>0.3618543762552312</c:v>
                </c:pt>
                <c:pt idx="5">
                  <c:v>0.42032310298088749</c:v>
                </c:pt>
                <c:pt idx="6">
                  <c:v>0.47075804590114395</c:v>
                </c:pt>
                <c:pt idx="7">
                  <c:v>0.5143591519334656</c:v>
                </c:pt>
                <c:pt idx="8">
                  <c:v>0.55220148185255391</c:v>
                </c:pt>
                <c:pt idx="9">
                  <c:v>0.58524146825402157</c:v>
                </c:pt>
                <c:pt idx="10">
                  <c:v>0.6143231735180632</c:v>
                </c:pt>
                <c:pt idx="11">
                  <c:v>0.64018454777312972</c:v>
                </c:pt>
                <c:pt idx="12">
                  <c:v>0.66346368685959944</c:v>
                </c:pt>
                <c:pt idx="13">
                  <c:v>0.68470509029345317</c:v>
                </c:pt>
                <c:pt idx="14">
                  <c:v>0.70436591922994429</c:v>
                </c:pt>
                <c:pt idx="15">
                  <c:v>0.72282225442727333</c:v>
                </c:pt>
                <c:pt idx="16">
                  <c:v>0.74037535421026091</c:v>
                </c:pt>
                <c:pt idx="17">
                  <c:v>0.75725791243401885</c:v>
                </c:pt>
                <c:pt idx="18">
                  <c:v>0.77364031644762443</c:v>
                </c:pt>
                <c:pt idx="19">
                  <c:v>0.78963690505779294</c:v>
                </c:pt>
                <c:pt idx="20">
                  <c:v>0.80531222649254941</c:v>
                </c:pt>
                <c:pt idx="21">
                  <c:v>0.82068729636490323</c:v>
                </c:pt>
                <c:pt idx="22">
                  <c:v>0.83574585563651871</c:v>
                </c:pt>
                <c:pt idx="23">
                  <c:v>0.85044062858138902</c:v>
                </c:pt>
                <c:pt idx="24">
                  <c:v>0.86469958074951059</c:v>
                </c:pt>
                <c:pt idx="25">
                  <c:v>0.87843217693055209</c:v>
                </c:pt>
                <c:pt idx="26">
                  <c:v>0.89153563911753153</c:v>
                </c:pt>
                <c:pt idx="27">
                  <c:v>0.90390120447048394</c:v>
                </c:pt>
                <c:pt idx="28">
                  <c:v>0.91542038328013886</c:v>
                </c:pt>
                <c:pt idx="29">
                  <c:v>0.92599121693159026</c:v>
                </c:pt>
                <c:pt idx="30">
                  <c:v>0.93552453586797313</c:v>
                </c:pt>
                <c:pt idx="31">
                  <c:v>0.943950217554129</c:v>
                </c:pt>
                <c:pt idx="32">
                  <c:v>0.95122344444028784</c:v>
                </c:pt>
                <c:pt idx="33">
                  <c:v>0.95733096192573042</c:v>
                </c:pt>
                <c:pt idx="34">
                  <c:v>0.9622973363224725</c:v>
                </c:pt>
                <c:pt idx="35">
                  <c:v>0.96619121281893028</c:v>
                </c:pt>
                <c:pt idx="36">
                  <c:v>0.96913157344359169</c:v>
                </c:pt>
                <c:pt idx="37">
                  <c:v>0.97129399502869562</c:v>
                </c:pt>
                <c:pt idx="38">
                  <c:v>0.97291690717389701</c:v>
                </c:pt>
                <c:pt idx="39">
                  <c:v>0.97430785020995225</c:v>
                </c:pt>
                <c:pt idx="40">
                  <c:v>0.975849733162375</c:v>
                </c:pt>
                <c:pt idx="41">
                  <c:v>0.97800709171512201</c:v>
                </c:pt>
                <c:pt idx="42">
                  <c:v>0.98133234617426135</c:v>
                </c:pt>
                <c:pt idx="43">
                  <c:v>0.9864720594316414</c:v>
                </c:pt>
                <c:pt idx="44">
                  <c:v>0.99417319492857237</c:v>
                </c:pt>
                <c:pt idx="45">
                  <c:v>1.00528937461949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17270360"/>
        <c:axId val="317274280"/>
      </c:scatterChart>
      <c:valAx>
        <c:axId val="317270360"/>
        <c:scaling>
          <c:orientation val="minMax"/>
          <c:max val="9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ϕ</a:t>
                </a:r>
                <a:r>
                  <a:rPr lang="fr-FR"/>
                  <a:t> (°)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17274280"/>
        <c:crosses val="autoZero"/>
        <c:crossBetween val="midCat"/>
      </c:valAx>
      <c:valAx>
        <c:axId val="317274280"/>
        <c:scaling>
          <c:orientation val="minMax"/>
          <c:max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r-FR"/>
                  <a:t>Valeurs de m n et r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.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1727036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smoothMarker"/>
        <c:varyColors val="0"/>
        <c:ser>
          <c:idx val="0"/>
          <c:order val="0"/>
          <c:tx>
            <c:strRef>
              <c:f>Calculs!$R$3</c:f>
              <c:strCache>
                <c:ptCount val="1"/>
                <c:pt idx="0">
                  <c:v>m</c:v>
                </c:pt>
              </c:strCache>
            </c:strRef>
          </c:tx>
          <c:spPr>
            <a:ln w="19050" cap="rnd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xVal>
            <c:numRef>
              <c:f>Calculs!$Q$11:$Q$56</c:f>
              <c:numCache>
                <c:formatCode>General</c:formatCode>
                <c:ptCount val="46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14</c:v>
                </c:pt>
                <c:pt idx="8">
                  <c:v>16</c:v>
                </c:pt>
                <c:pt idx="9">
                  <c:v>18</c:v>
                </c:pt>
                <c:pt idx="10">
                  <c:v>20</c:v>
                </c:pt>
                <c:pt idx="11">
                  <c:v>22</c:v>
                </c:pt>
                <c:pt idx="12">
                  <c:v>24</c:v>
                </c:pt>
                <c:pt idx="13">
                  <c:v>26</c:v>
                </c:pt>
                <c:pt idx="14">
                  <c:v>28</c:v>
                </c:pt>
                <c:pt idx="15">
                  <c:v>30</c:v>
                </c:pt>
                <c:pt idx="16">
                  <c:v>32</c:v>
                </c:pt>
                <c:pt idx="17">
                  <c:v>34</c:v>
                </c:pt>
                <c:pt idx="18">
                  <c:v>36</c:v>
                </c:pt>
                <c:pt idx="19">
                  <c:v>38</c:v>
                </c:pt>
                <c:pt idx="20">
                  <c:v>40</c:v>
                </c:pt>
                <c:pt idx="21">
                  <c:v>42</c:v>
                </c:pt>
                <c:pt idx="22">
                  <c:v>44</c:v>
                </c:pt>
                <c:pt idx="23">
                  <c:v>46</c:v>
                </c:pt>
                <c:pt idx="24">
                  <c:v>48</c:v>
                </c:pt>
                <c:pt idx="25">
                  <c:v>50</c:v>
                </c:pt>
                <c:pt idx="26">
                  <c:v>52</c:v>
                </c:pt>
                <c:pt idx="27">
                  <c:v>54</c:v>
                </c:pt>
                <c:pt idx="28">
                  <c:v>56</c:v>
                </c:pt>
                <c:pt idx="29">
                  <c:v>58</c:v>
                </c:pt>
                <c:pt idx="30">
                  <c:v>60</c:v>
                </c:pt>
                <c:pt idx="31">
                  <c:v>62</c:v>
                </c:pt>
                <c:pt idx="32">
                  <c:v>64</c:v>
                </c:pt>
                <c:pt idx="33">
                  <c:v>66</c:v>
                </c:pt>
                <c:pt idx="34">
                  <c:v>68</c:v>
                </c:pt>
                <c:pt idx="35">
                  <c:v>70</c:v>
                </c:pt>
                <c:pt idx="36">
                  <c:v>72</c:v>
                </c:pt>
                <c:pt idx="37">
                  <c:v>74</c:v>
                </c:pt>
                <c:pt idx="38">
                  <c:v>76</c:v>
                </c:pt>
                <c:pt idx="39">
                  <c:v>78</c:v>
                </c:pt>
                <c:pt idx="40">
                  <c:v>80</c:v>
                </c:pt>
                <c:pt idx="41">
                  <c:v>82</c:v>
                </c:pt>
                <c:pt idx="42">
                  <c:v>84</c:v>
                </c:pt>
                <c:pt idx="43">
                  <c:v>86</c:v>
                </c:pt>
                <c:pt idx="44">
                  <c:v>88</c:v>
                </c:pt>
                <c:pt idx="45">
                  <c:v>90</c:v>
                </c:pt>
              </c:numCache>
            </c:numRef>
          </c:xVal>
          <c:yVal>
            <c:numRef>
              <c:f>Calculs!$R$11:$R$56</c:f>
              <c:numCache>
                <c:formatCode>0.00</c:formatCode>
                <c:ptCount val="46"/>
                <c:pt idx="0">
                  <c:v>20</c:v>
                </c:pt>
                <c:pt idx="1">
                  <c:v>25.780842067447441</c:v>
                </c:pt>
                <c:pt idx="2">
                  <c:v>14.402301625315124</c:v>
                </c:pt>
                <c:pt idx="3">
                  <c:v>10.245077415603262</c:v>
                </c:pt>
                <c:pt idx="4">
                  <c:v>8.0457531823006079</c:v>
                </c:pt>
                <c:pt idx="5">
                  <c:v>6.6705599980153796</c:v>
                </c:pt>
                <c:pt idx="6">
                  <c:v>5.7233466125038541</c:v>
                </c:pt>
                <c:pt idx="7">
                  <c:v>5.0282254838901972</c:v>
                </c:pt>
                <c:pt idx="8">
                  <c:v>4.4947082733440524</c:v>
                </c:pt>
                <c:pt idx="9">
                  <c:v>4.0713026741758513</c:v>
                </c:pt>
                <c:pt idx="10">
                  <c:v>3.7264654447608203</c:v>
                </c:pt>
                <c:pt idx="11">
                  <c:v>3.4397528793985579</c:v>
                </c:pt>
                <c:pt idx="12">
                  <c:v>3.1973107784398822</c:v>
                </c:pt>
                <c:pt idx="13">
                  <c:v>2.989404489885175</c:v>
                </c:pt>
                <c:pt idx="14">
                  <c:v>2.8089858302387398</c:v>
                </c:pt>
                <c:pt idx="15">
                  <c:v>2.65082123408936</c:v>
                </c:pt>
                <c:pt idx="16">
                  <c:v>2.5109398715970523</c:v>
                </c:pt>
                <c:pt idx="17">
                  <c:v>2.3862723246814039</c:v>
                </c:pt>
                <c:pt idx="18">
                  <c:v>2.2744070565278562</c:v>
                </c:pt>
                <c:pt idx="19">
                  <c:v>2.1734220740860732</c:v>
                </c:pt>
                <c:pt idx="20">
                  <c:v>2.0817659559509192</c:v>
                </c:pt>
                <c:pt idx="21">
                  <c:v>1.9981721004609789</c:v>
                </c:pt>
                <c:pt idx="22">
                  <c:v>1.9215958251494467</c:v>
                </c:pt>
                <c:pt idx="23">
                  <c:v>1.851167496422611</c:v>
                </c:pt>
                <c:pt idx="24">
                  <c:v>1.7861571045852793</c:v>
                </c:pt>
                <c:pt idx="25">
                  <c:v>1.7259471420953691</c:v>
                </c:pt>
                <c:pt idx="26">
                  <c:v>1.6700115935220261</c:v>
                </c:pt>
                <c:pt idx="27">
                  <c:v>1.6178994840494738</c:v>
                </c:pt>
                <c:pt idx="28">
                  <c:v>1.5692218695764302</c:v>
                </c:pt>
                <c:pt idx="29">
                  <c:v>1.5236414543077124</c:v>
                </c:pt>
                <c:pt idx="30">
                  <c:v>1.4808642350883867</c:v>
                </c:pt>
                <c:pt idx="31">
                  <c:v>1.4406327240771046</c:v>
                </c:pt>
                <c:pt idx="32">
                  <c:v>1.402720411504049</c:v>
                </c:pt>
                <c:pt idx="33">
                  <c:v>1.3669272108252604</c:v>
                </c:pt>
                <c:pt idx="34">
                  <c:v>1.3330756881521142</c:v>
                </c:pt>
                <c:pt idx="35">
                  <c:v>1.301007922320373</c:v>
                </c:pt>
                <c:pt idx="36">
                  <c:v>1.2705828754996353</c:v>
                </c:pt>
                <c:pt idx="37">
                  <c:v>1.2416741797496831</c:v>
                </c:pt>
                <c:pt idx="38">
                  <c:v>1.2141682644893088</c:v>
                </c:pt>
                <c:pt idx="39">
                  <c:v>1.1879627649593665</c:v>
                </c:pt>
                <c:pt idx="40">
                  <c:v>1.1629651635302913</c:v>
                </c:pt>
                <c:pt idx="41">
                  <c:v>1.1390916249301988</c:v>
                </c:pt>
                <c:pt idx="42">
                  <c:v>1.1162659937499024</c:v>
                </c:pt>
                <c:pt idx="43">
                  <c:v>1.094418928361764</c:v>
                </c:pt>
                <c:pt idx="44">
                  <c:v>1.0734871500063756</c:v>
                </c:pt>
                <c:pt idx="45">
                  <c:v>1.0534127895093763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Calculs!$T$3</c:f>
              <c:strCache>
                <c:ptCount val="1"/>
                <c:pt idx="0">
                  <c:v>n</c:v>
                </c:pt>
              </c:strCache>
            </c:strRef>
          </c:tx>
          <c:spPr>
            <a:ln w="19050" cap="rnd">
              <a:solidFill>
                <a:srgbClr val="FF0000"/>
              </a:solidFill>
              <a:prstDash val="solid"/>
              <a:round/>
            </a:ln>
            <a:effectLst/>
          </c:spPr>
          <c:marker>
            <c:symbol val="none"/>
          </c:marker>
          <c:xVal>
            <c:numRef>
              <c:f>Calculs!$Q$11:$Q$56</c:f>
              <c:numCache>
                <c:formatCode>General</c:formatCode>
                <c:ptCount val="46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14</c:v>
                </c:pt>
                <c:pt idx="8">
                  <c:v>16</c:v>
                </c:pt>
                <c:pt idx="9">
                  <c:v>18</c:v>
                </c:pt>
                <c:pt idx="10">
                  <c:v>20</c:v>
                </c:pt>
                <c:pt idx="11">
                  <c:v>22</c:v>
                </c:pt>
                <c:pt idx="12">
                  <c:v>24</c:v>
                </c:pt>
                <c:pt idx="13">
                  <c:v>26</c:v>
                </c:pt>
                <c:pt idx="14">
                  <c:v>28</c:v>
                </c:pt>
                <c:pt idx="15">
                  <c:v>30</c:v>
                </c:pt>
                <c:pt idx="16">
                  <c:v>32</c:v>
                </c:pt>
                <c:pt idx="17">
                  <c:v>34</c:v>
                </c:pt>
                <c:pt idx="18">
                  <c:v>36</c:v>
                </c:pt>
                <c:pt idx="19">
                  <c:v>38</c:v>
                </c:pt>
                <c:pt idx="20">
                  <c:v>40</c:v>
                </c:pt>
                <c:pt idx="21">
                  <c:v>42</c:v>
                </c:pt>
                <c:pt idx="22">
                  <c:v>44</c:v>
                </c:pt>
                <c:pt idx="23">
                  <c:v>46</c:v>
                </c:pt>
                <c:pt idx="24">
                  <c:v>48</c:v>
                </c:pt>
                <c:pt idx="25">
                  <c:v>50</c:v>
                </c:pt>
                <c:pt idx="26">
                  <c:v>52</c:v>
                </c:pt>
                <c:pt idx="27">
                  <c:v>54</c:v>
                </c:pt>
                <c:pt idx="28">
                  <c:v>56</c:v>
                </c:pt>
                <c:pt idx="29">
                  <c:v>58</c:v>
                </c:pt>
                <c:pt idx="30">
                  <c:v>60</c:v>
                </c:pt>
                <c:pt idx="31">
                  <c:v>62</c:v>
                </c:pt>
                <c:pt idx="32">
                  <c:v>64</c:v>
                </c:pt>
                <c:pt idx="33">
                  <c:v>66</c:v>
                </c:pt>
                <c:pt idx="34">
                  <c:v>68</c:v>
                </c:pt>
                <c:pt idx="35">
                  <c:v>70</c:v>
                </c:pt>
                <c:pt idx="36">
                  <c:v>72</c:v>
                </c:pt>
                <c:pt idx="37">
                  <c:v>74</c:v>
                </c:pt>
                <c:pt idx="38">
                  <c:v>76</c:v>
                </c:pt>
                <c:pt idx="39">
                  <c:v>78</c:v>
                </c:pt>
                <c:pt idx="40">
                  <c:v>80</c:v>
                </c:pt>
                <c:pt idx="41">
                  <c:v>82</c:v>
                </c:pt>
                <c:pt idx="42">
                  <c:v>84</c:v>
                </c:pt>
                <c:pt idx="43">
                  <c:v>86</c:v>
                </c:pt>
                <c:pt idx="44">
                  <c:v>88</c:v>
                </c:pt>
                <c:pt idx="45">
                  <c:v>90</c:v>
                </c:pt>
              </c:numCache>
            </c:numRef>
          </c:xVal>
          <c:yVal>
            <c:numRef>
              <c:f>Calculs!$T$11:$T$56</c:f>
              <c:numCache>
                <c:formatCode>0.00</c:formatCode>
                <c:ptCount val="46"/>
                <c:pt idx="0">
                  <c:v>2.5303379115521274E-2</c:v>
                </c:pt>
                <c:pt idx="1">
                  <c:v>0.10673717626025891</c:v>
                </c:pt>
                <c:pt idx="2">
                  <c:v>0.17437723489798218</c:v>
                </c:pt>
                <c:pt idx="3">
                  <c:v>0.23021156603235393</c:v>
                </c:pt>
                <c:pt idx="4">
                  <c:v>0.27604815381673881</c:v>
                </c:pt>
                <c:pt idx="5">
                  <c:v>0.31352280423986345</c:v>
                </c:pt>
                <c:pt idx="6">
                  <c:v>0.34410699381147636</c:v>
                </c:pt>
                <c:pt idx="7">
                  <c:v>0.36911571824800804</c:v>
                </c:pt>
                <c:pt idx="8">
                  <c:v>0.38971534115823114</c:v>
                </c:pt>
                <c:pt idx="9">
                  <c:v>0.40693144272892023</c:v>
                </c:pt>
                <c:pt idx="10">
                  <c:v>0.42165666841051191</c:v>
                </c:pt>
                <c:pt idx="11">
                  <c:v>0.43465857760276516</c:v>
                </c:pt>
                <c:pt idx="12">
                  <c:v>0.44658749234042139</c:v>
                </c:pt>
                <c:pt idx="13">
                  <c:v>0.45798434597886362</c:v>
                </c:pt>
                <c:pt idx="14">
                  <c:v>0.46928853187977726</c:v>
                </c:pt>
                <c:pt idx="15">
                  <c:v>0.48084575209681124</c:v>
                </c:pt>
                <c:pt idx="16">
                  <c:v>0.49291586606123516</c:v>
                </c:pt>
                <c:pt idx="17">
                  <c:v>0.50568073926760237</c:v>
                </c:pt>
                <c:pt idx="18">
                  <c:v>0.51925209195940747</c:v>
                </c:pt>
                <c:pt idx="19">
                  <c:v>0.53367934781474902</c:v>
                </c:pt>
                <c:pt idx="20">
                  <c:v>0.54895748263198696</c:v>
                </c:pt>
                <c:pt idx="21">
                  <c:v>0.565034873015404</c:v>
                </c:pt>
                <c:pt idx="22">
                  <c:v>0.58182114506086702</c:v>
                </c:pt>
                <c:pt idx="23">
                  <c:v>0.5991950230414842</c:v>
                </c:pt>
                <c:pt idx="24">
                  <c:v>0.61701217809326492</c:v>
                </c:pt>
                <c:pt idx="25">
                  <c:v>0.63511307690078445</c:v>
                </c:pt>
                <c:pt idx="26">
                  <c:v>0.65333083038283934</c:v>
                </c:pt>
                <c:pt idx="27">
                  <c:v>0.67149904237810976</c:v>
                </c:pt>
                <c:pt idx="28">
                  <c:v>0.68945965833081502</c:v>
                </c:pt>
                <c:pt idx="29">
                  <c:v>0.70707081397638616</c:v>
                </c:pt>
                <c:pt idx="30">
                  <c:v>0.72421468402710776</c:v>
                </c:pt>
                <c:pt idx="31">
                  <c:v>0.74080533085779221</c:v>
                </c:pt>
                <c:pt idx="32">
                  <c:v>0.75679655319143446</c:v>
                </c:pt>
                <c:pt idx="33">
                  <c:v>0.77218973478487163</c:v>
                </c:pt>
                <c:pt idx="34">
                  <c:v>0.78704169311444616</c:v>
                </c:pt>
                <c:pt idx="35">
                  <c:v>0.80147252806165925</c:v>
                </c:pt>
                <c:pt idx="36">
                  <c:v>0.81567347059884288</c:v>
                </c:pt>
                <c:pt idx="37">
                  <c:v>0.82991473147480388</c:v>
                </c:pt>
                <c:pt idx="38">
                  <c:v>0.84455334990049868</c:v>
                </c:pt>
                <c:pt idx="39">
                  <c:v>0.86004104223468403</c:v>
                </c:pt>
                <c:pt idx="40">
                  <c:v>0.87693205066958102</c:v>
                </c:pt>
                <c:pt idx="41">
                  <c:v>0.89589099191653521</c:v>
                </c:pt>
                <c:pt idx="42">
                  <c:v>0.91770070589166641</c:v>
                </c:pt>
                <c:pt idx="43">
                  <c:v>0.94327010440156478</c:v>
                </c:pt>
                <c:pt idx="44">
                  <c:v>0.97364201982888865</c:v>
                </c:pt>
                <c:pt idx="45">
                  <c:v>1.0100010538180859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Calculs!$V$3</c:f>
              <c:strCache>
                <c:ptCount val="1"/>
                <c:pt idx="0">
                  <c:v>r</c:v>
                </c:pt>
              </c:strCache>
            </c:strRef>
          </c:tx>
          <c:spPr>
            <a:ln w="19050" cap="rnd">
              <a:solidFill>
                <a:schemeClr val="accent3"/>
              </a:solidFill>
              <a:prstDash val="solid"/>
              <a:round/>
            </a:ln>
            <a:effectLst/>
          </c:spPr>
          <c:marker>
            <c:symbol val="none"/>
          </c:marker>
          <c:xVal>
            <c:numRef>
              <c:f>Calculs!$Q$11:$Q$56</c:f>
              <c:numCache>
                <c:formatCode>General</c:formatCode>
                <c:ptCount val="46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14</c:v>
                </c:pt>
                <c:pt idx="8">
                  <c:v>16</c:v>
                </c:pt>
                <c:pt idx="9">
                  <c:v>18</c:v>
                </c:pt>
                <c:pt idx="10">
                  <c:v>20</c:v>
                </c:pt>
                <c:pt idx="11">
                  <c:v>22</c:v>
                </c:pt>
                <c:pt idx="12">
                  <c:v>24</c:v>
                </c:pt>
                <c:pt idx="13">
                  <c:v>26</c:v>
                </c:pt>
                <c:pt idx="14">
                  <c:v>28</c:v>
                </c:pt>
                <c:pt idx="15">
                  <c:v>30</c:v>
                </c:pt>
                <c:pt idx="16">
                  <c:v>32</c:v>
                </c:pt>
                <c:pt idx="17">
                  <c:v>34</c:v>
                </c:pt>
                <c:pt idx="18">
                  <c:v>36</c:v>
                </c:pt>
                <c:pt idx="19">
                  <c:v>38</c:v>
                </c:pt>
                <c:pt idx="20">
                  <c:v>40</c:v>
                </c:pt>
                <c:pt idx="21">
                  <c:v>42</c:v>
                </c:pt>
                <c:pt idx="22">
                  <c:v>44</c:v>
                </c:pt>
                <c:pt idx="23">
                  <c:v>46</c:v>
                </c:pt>
                <c:pt idx="24">
                  <c:v>48</c:v>
                </c:pt>
                <c:pt idx="25">
                  <c:v>50</c:v>
                </c:pt>
                <c:pt idx="26">
                  <c:v>52</c:v>
                </c:pt>
                <c:pt idx="27">
                  <c:v>54</c:v>
                </c:pt>
                <c:pt idx="28">
                  <c:v>56</c:v>
                </c:pt>
                <c:pt idx="29">
                  <c:v>58</c:v>
                </c:pt>
                <c:pt idx="30">
                  <c:v>60</c:v>
                </c:pt>
                <c:pt idx="31">
                  <c:v>62</c:v>
                </c:pt>
                <c:pt idx="32">
                  <c:v>64</c:v>
                </c:pt>
                <c:pt idx="33">
                  <c:v>66</c:v>
                </c:pt>
                <c:pt idx="34">
                  <c:v>68</c:v>
                </c:pt>
                <c:pt idx="35">
                  <c:v>70</c:v>
                </c:pt>
                <c:pt idx="36">
                  <c:v>72</c:v>
                </c:pt>
                <c:pt idx="37">
                  <c:v>74</c:v>
                </c:pt>
                <c:pt idx="38">
                  <c:v>76</c:v>
                </c:pt>
                <c:pt idx="39">
                  <c:v>78</c:v>
                </c:pt>
                <c:pt idx="40">
                  <c:v>80</c:v>
                </c:pt>
                <c:pt idx="41">
                  <c:v>82</c:v>
                </c:pt>
                <c:pt idx="42">
                  <c:v>84</c:v>
                </c:pt>
                <c:pt idx="43">
                  <c:v>86</c:v>
                </c:pt>
                <c:pt idx="44">
                  <c:v>88</c:v>
                </c:pt>
                <c:pt idx="45">
                  <c:v>90</c:v>
                </c:pt>
              </c:numCache>
            </c:numRef>
          </c:xVal>
          <c:yVal>
            <c:numRef>
              <c:f>Calculs!$V$11:$V$56</c:f>
              <c:numCache>
                <c:formatCode>0.00</c:formatCode>
                <c:ptCount val="46"/>
                <c:pt idx="0">
                  <c:v>1.8921231986942733E-2</c:v>
                </c:pt>
                <c:pt idx="1">
                  <c:v>0.12424131469264699</c:v>
                </c:pt>
                <c:pt idx="2">
                  <c:v>0.21535380522200992</c:v>
                </c:pt>
                <c:pt idx="3">
                  <c:v>0.29402077470027482</c:v>
                </c:pt>
                <c:pt idx="4">
                  <c:v>0.3618543762552312</c:v>
                </c:pt>
                <c:pt idx="5">
                  <c:v>0.42032310298088749</c:v>
                </c:pt>
                <c:pt idx="6">
                  <c:v>0.47075804590114395</c:v>
                </c:pt>
                <c:pt idx="7">
                  <c:v>0.5143591519334656</c:v>
                </c:pt>
                <c:pt idx="8">
                  <c:v>0.55220148185255391</c:v>
                </c:pt>
                <c:pt idx="9">
                  <c:v>0.58524146825402157</c:v>
                </c:pt>
                <c:pt idx="10">
                  <c:v>0.6143231735180632</c:v>
                </c:pt>
                <c:pt idx="11">
                  <c:v>0.64018454777312972</c:v>
                </c:pt>
                <c:pt idx="12">
                  <c:v>0.66346368685959944</c:v>
                </c:pt>
                <c:pt idx="13">
                  <c:v>0.68470509029345317</c:v>
                </c:pt>
                <c:pt idx="14">
                  <c:v>0.70436591922994429</c:v>
                </c:pt>
                <c:pt idx="15">
                  <c:v>0.72282225442727333</c:v>
                </c:pt>
                <c:pt idx="16">
                  <c:v>0.74037535421026091</c:v>
                </c:pt>
                <c:pt idx="17">
                  <c:v>0.75725791243401885</c:v>
                </c:pt>
                <c:pt idx="18">
                  <c:v>0.77364031644762443</c:v>
                </c:pt>
                <c:pt idx="19">
                  <c:v>0.78963690505779294</c:v>
                </c:pt>
                <c:pt idx="20">
                  <c:v>0.80531222649254941</c:v>
                </c:pt>
                <c:pt idx="21">
                  <c:v>0.82068729636490323</c:v>
                </c:pt>
                <c:pt idx="22">
                  <c:v>0.83574585563651871</c:v>
                </c:pt>
                <c:pt idx="23">
                  <c:v>0.85044062858138902</c:v>
                </c:pt>
                <c:pt idx="24">
                  <c:v>0.86469958074951059</c:v>
                </c:pt>
                <c:pt idx="25">
                  <c:v>0.87843217693055209</c:v>
                </c:pt>
                <c:pt idx="26">
                  <c:v>0.89153563911753153</c:v>
                </c:pt>
                <c:pt idx="27">
                  <c:v>0.90390120447048394</c:v>
                </c:pt>
                <c:pt idx="28">
                  <c:v>0.91542038328013886</c:v>
                </c:pt>
                <c:pt idx="29">
                  <c:v>0.92599121693159026</c:v>
                </c:pt>
                <c:pt idx="30">
                  <c:v>0.93552453586797313</c:v>
                </c:pt>
                <c:pt idx="31">
                  <c:v>0.943950217554129</c:v>
                </c:pt>
                <c:pt idx="32">
                  <c:v>0.95122344444028784</c:v>
                </c:pt>
                <c:pt idx="33">
                  <c:v>0.95733096192573042</c:v>
                </c:pt>
                <c:pt idx="34">
                  <c:v>0.9622973363224725</c:v>
                </c:pt>
                <c:pt idx="35">
                  <c:v>0.96619121281893028</c:v>
                </c:pt>
                <c:pt idx="36">
                  <c:v>0.96913157344359169</c:v>
                </c:pt>
                <c:pt idx="37">
                  <c:v>0.97129399502869562</c:v>
                </c:pt>
                <c:pt idx="38">
                  <c:v>0.97291690717389701</c:v>
                </c:pt>
                <c:pt idx="39">
                  <c:v>0.97430785020995225</c:v>
                </c:pt>
                <c:pt idx="40">
                  <c:v>0.975849733162375</c:v>
                </c:pt>
                <c:pt idx="41">
                  <c:v>0.97800709171512201</c:v>
                </c:pt>
                <c:pt idx="42">
                  <c:v>0.98133234617426135</c:v>
                </c:pt>
                <c:pt idx="43">
                  <c:v>0.9864720594316414</c:v>
                </c:pt>
                <c:pt idx="44">
                  <c:v>0.99417319492857237</c:v>
                </c:pt>
                <c:pt idx="45">
                  <c:v>1.00528937461949</c:v>
                </c:pt>
              </c:numCache>
            </c:numRef>
          </c:yVal>
          <c:smooth val="1"/>
        </c:ser>
        <c:ser>
          <c:idx val="3"/>
          <c:order val="3"/>
          <c:tx>
            <c:v>Mesure</c:v>
          </c:tx>
          <c:spPr>
            <a:ln w="38100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xVal>
            <c:numRef>
              <c:f>(Résultats!$K$5,Résultats!$K$5)</c:f>
              <c:numCache>
                <c:formatCode>General</c:formatCode>
                <c:ptCount val="2"/>
                <c:pt idx="0">
                  <c:v>26.04</c:v>
                </c:pt>
                <c:pt idx="1">
                  <c:v>26.04</c:v>
                </c:pt>
              </c:numCache>
            </c:numRef>
          </c:xVal>
          <c:yVal>
            <c:numRef>
              <c:f>(Résultats!$K$9,Résultats!$K$6)</c:f>
              <c:numCache>
                <c:formatCode>0.000</c:formatCode>
                <c:ptCount val="2"/>
                <c:pt idx="0" formatCode="General">
                  <c:v>0</c:v>
                </c:pt>
                <c:pt idx="1">
                  <c:v>2.9855467194725325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17271928"/>
        <c:axId val="317274672"/>
      </c:scatterChart>
      <c:valAx>
        <c:axId val="317271928"/>
        <c:scaling>
          <c:orientation val="minMax"/>
          <c:max val="9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ϕ</a:t>
                </a:r>
                <a:r>
                  <a:rPr lang="fr-FR"/>
                  <a:t> (°)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17274672"/>
        <c:crosses val="autoZero"/>
        <c:crossBetween val="midCat"/>
        <c:majorUnit val="10"/>
      </c:valAx>
      <c:valAx>
        <c:axId val="317274672"/>
        <c:scaling>
          <c:orientation val="minMax"/>
          <c:max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r-FR"/>
                  <a:t>Valeurs de m n et r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.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1727192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800"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Courbe 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scatterChart>
        <c:scatterStyle val="smoothMarker"/>
        <c:varyColors val="0"/>
        <c:ser>
          <c:idx val="3"/>
          <c:order val="0"/>
          <c:tx>
            <c:strRef>
              <c:f>Calculs!$C$2</c:f>
              <c:strCache>
                <c:ptCount val="1"/>
                <c:pt idx="0">
                  <c:v>m</c:v>
                </c:pt>
              </c:strCache>
            </c:strRef>
          </c:tx>
          <c:spPr>
            <a:ln w="31750" cap="rnd">
              <a:solidFill>
                <a:schemeClr val="tx2"/>
              </a:solidFill>
              <a:round/>
            </a:ln>
            <a:effectLst/>
          </c:spPr>
          <c:marker>
            <c:symbol val="none"/>
          </c:marker>
          <c:trendline>
            <c:spPr>
              <a:ln w="19050" cap="rnd">
                <a:solidFill>
                  <a:schemeClr val="tx2"/>
                </a:solidFill>
                <a:prstDash val="sysDot"/>
              </a:ln>
              <a:effectLst/>
            </c:spPr>
            <c:trendlineType val="power"/>
            <c:dispRSqr val="0"/>
            <c:dispEq val="1"/>
            <c:trendlineLbl>
              <c:layout>
                <c:manualLayout>
                  <c:x val="-0.40602838902195915"/>
                  <c:y val="-0.3497571250105753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</c:trendlineLbl>
          </c:trendline>
          <c:xVal>
            <c:numRef>
              <c:f>Calculs!$B$3:$B$31</c:f>
              <c:numCache>
                <c:formatCode>General</c:formatCode>
                <c:ptCount val="29"/>
                <c:pt idx="0">
                  <c:v>6</c:v>
                </c:pt>
                <c:pt idx="1">
                  <c:v>6.5</c:v>
                </c:pt>
                <c:pt idx="2">
                  <c:v>7</c:v>
                </c:pt>
                <c:pt idx="3">
                  <c:v>7.5</c:v>
                </c:pt>
                <c:pt idx="4">
                  <c:v>8</c:v>
                </c:pt>
                <c:pt idx="5">
                  <c:v>8.5</c:v>
                </c:pt>
                <c:pt idx="6">
                  <c:v>9</c:v>
                </c:pt>
                <c:pt idx="7">
                  <c:v>9.5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  <c:pt idx="11">
                  <c:v>13</c:v>
                </c:pt>
                <c:pt idx="12">
                  <c:v>14</c:v>
                </c:pt>
                <c:pt idx="13">
                  <c:v>15</c:v>
                </c:pt>
                <c:pt idx="14">
                  <c:v>20</c:v>
                </c:pt>
                <c:pt idx="15">
                  <c:v>25</c:v>
                </c:pt>
                <c:pt idx="16">
                  <c:v>30</c:v>
                </c:pt>
                <c:pt idx="17">
                  <c:v>35</c:v>
                </c:pt>
                <c:pt idx="18">
                  <c:v>40</c:v>
                </c:pt>
                <c:pt idx="19">
                  <c:v>45</c:v>
                </c:pt>
                <c:pt idx="20">
                  <c:v>50</c:v>
                </c:pt>
                <c:pt idx="21">
                  <c:v>55</c:v>
                </c:pt>
                <c:pt idx="22">
                  <c:v>60</c:v>
                </c:pt>
                <c:pt idx="23">
                  <c:v>65</c:v>
                </c:pt>
                <c:pt idx="24">
                  <c:v>70</c:v>
                </c:pt>
                <c:pt idx="25">
                  <c:v>75</c:v>
                </c:pt>
                <c:pt idx="26">
                  <c:v>80</c:v>
                </c:pt>
                <c:pt idx="27">
                  <c:v>85</c:v>
                </c:pt>
                <c:pt idx="28">
                  <c:v>90</c:v>
                </c:pt>
              </c:numCache>
            </c:numRef>
          </c:xVal>
          <c:yVal>
            <c:numRef>
              <c:f>Calculs!$C$3:$C$31</c:f>
              <c:numCache>
                <c:formatCode>General</c:formatCode>
                <c:ptCount val="29"/>
                <c:pt idx="0">
                  <c:v>10</c:v>
                </c:pt>
                <c:pt idx="1">
                  <c:v>9.3000000000000007</c:v>
                </c:pt>
                <c:pt idx="2">
                  <c:v>8.6999999999999993</c:v>
                </c:pt>
                <c:pt idx="3">
                  <c:v>8.3000000000000007</c:v>
                </c:pt>
                <c:pt idx="4">
                  <c:v>7.9</c:v>
                </c:pt>
                <c:pt idx="5">
                  <c:v>7.5</c:v>
                </c:pt>
                <c:pt idx="6">
                  <c:v>7.2</c:v>
                </c:pt>
                <c:pt idx="7">
                  <c:v>6.9</c:v>
                </c:pt>
                <c:pt idx="8">
                  <c:v>6.6</c:v>
                </c:pt>
                <c:pt idx="9">
                  <c:v>6.2</c:v>
                </c:pt>
                <c:pt idx="10">
                  <c:v>5.8</c:v>
                </c:pt>
                <c:pt idx="11">
                  <c:v>5.5</c:v>
                </c:pt>
                <c:pt idx="12">
                  <c:v>5.2</c:v>
                </c:pt>
                <c:pt idx="13">
                  <c:v>4.8499999999999996</c:v>
                </c:pt>
                <c:pt idx="14">
                  <c:v>3.9</c:v>
                </c:pt>
                <c:pt idx="15">
                  <c:v>3.2</c:v>
                </c:pt>
                <c:pt idx="16">
                  <c:v>2.73</c:v>
                </c:pt>
                <c:pt idx="17">
                  <c:v>2.4</c:v>
                </c:pt>
                <c:pt idx="18">
                  <c:v>2.15</c:v>
                </c:pt>
                <c:pt idx="19">
                  <c:v>1.9</c:v>
                </c:pt>
                <c:pt idx="20">
                  <c:v>1.75</c:v>
                </c:pt>
                <c:pt idx="21">
                  <c:v>1.6</c:v>
                </c:pt>
                <c:pt idx="22">
                  <c:v>1.5</c:v>
                </c:pt>
                <c:pt idx="23">
                  <c:v>1.4</c:v>
                </c:pt>
                <c:pt idx="24">
                  <c:v>1.3</c:v>
                </c:pt>
                <c:pt idx="25">
                  <c:v>1.2</c:v>
                </c:pt>
                <c:pt idx="26">
                  <c:v>1.1000000000000001</c:v>
                </c:pt>
                <c:pt idx="27">
                  <c:v>1.05</c:v>
                </c:pt>
                <c:pt idx="28">
                  <c:v>1</c:v>
                </c:pt>
              </c:numCache>
            </c:numRef>
          </c:yVal>
          <c:smooth val="1"/>
        </c:ser>
        <c:ser>
          <c:idx val="0"/>
          <c:order val="1"/>
          <c:tx>
            <c:strRef>
              <c:f>Calculs!$R$3</c:f>
              <c:strCache>
                <c:ptCount val="1"/>
                <c:pt idx="0">
                  <c:v>m</c:v>
                </c:pt>
              </c:strCache>
            </c:strRef>
          </c:tx>
          <c:spPr>
            <a:ln w="19050" cap="rnd">
              <a:solidFill>
                <a:schemeClr val="tx2"/>
              </a:solidFill>
              <a:prstDash val="dash"/>
              <a:round/>
            </a:ln>
            <a:effectLst/>
          </c:spPr>
          <c:marker>
            <c:symbol val="none"/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power"/>
            <c:dispRSqr val="0"/>
            <c:dispEq val="1"/>
            <c:trendlineLbl>
              <c:layout>
                <c:manualLayout>
                  <c:x val="-0.58149287749287748"/>
                  <c:y val="-0.40274222593837128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</c:trendlineLbl>
          </c:trendline>
          <c:xVal>
            <c:numRef>
              <c:f>Calculs!$Q$11:$Q$20</c:f>
              <c:numCache>
                <c:formatCode>General</c:formatCode>
                <c:ptCount val="10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14</c:v>
                </c:pt>
                <c:pt idx="8">
                  <c:v>16</c:v>
                </c:pt>
                <c:pt idx="9">
                  <c:v>18</c:v>
                </c:pt>
              </c:numCache>
            </c:numRef>
          </c:xVal>
          <c:yVal>
            <c:numRef>
              <c:f>Calculs!$R$11:$R$20</c:f>
              <c:numCache>
                <c:formatCode>0.00</c:formatCode>
                <c:ptCount val="10"/>
                <c:pt idx="0">
                  <c:v>20</c:v>
                </c:pt>
                <c:pt idx="1">
                  <c:v>25.780842067447441</c:v>
                </c:pt>
                <c:pt idx="2">
                  <c:v>14.402301625315124</c:v>
                </c:pt>
                <c:pt idx="3">
                  <c:v>10.245077415603262</c:v>
                </c:pt>
                <c:pt idx="4">
                  <c:v>8.0457531823006079</c:v>
                </c:pt>
                <c:pt idx="5">
                  <c:v>6.6705599980153796</c:v>
                </c:pt>
                <c:pt idx="6">
                  <c:v>5.7233466125038541</c:v>
                </c:pt>
                <c:pt idx="7">
                  <c:v>5.0282254838901972</c:v>
                </c:pt>
                <c:pt idx="8">
                  <c:v>4.4947082733440524</c:v>
                </c:pt>
                <c:pt idx="9">
                  <c:v>4.0713026741758513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17268008"/>
        <c:axId val="317271536"/>
      </c:scatterChart>
      <c:valAx>
        <c:axId val="317268008"/>
        <c:scaling>
          <c:orientation val="minMax"/>
          <c:max val="9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17271536"/>
        <c:crosses val="autoZero"/>
        <c:crossBetween val="midCat"/>
        <c:majorUnit val="10"/>
      </c:valAx>
      <c:valAx>
        <c:axId val="317271536"/>
        <c:scaling>
          <c:orientation val="minMax"/>
          <c:max val="1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17268008"/>
        <c:crosses val="autoZero"/>
        <c:crossBetween val="midCat"/>
      </c:valAx>
      <c:spPr>
        <a:solidFill>
          <a:schemeClr val="bg1">
            <a:alpha val="0"/>
          </a:schemeClr>
        </a:solidFill>
        <a:ln>
          <a:noFill/>
        </a:ln>
        <a:effectLst/>
      </c:spPr>
    </c:plotArea>
    <c:legend>
      <c:legendPos val="b"/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8.028625593591536E-2"/>
          <c:y val="0.93248968899997375"/>
          <c:w val="0.82983167246447742"/>
          <c:h val="6.471839926567445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>
        <a:alpha val="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Courbe 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scatterChart>
        <c:scatterStyle val="smoothMarker"/>
        <c:varyColors val="0"/>
        <c:ser>
          <c:idx val="3"/>
          <c:order val="0"/>
          <c:tx>
            <c:strRef>
              <c:f>Calculs!$H$35</c:f>
              <c:strCache>
                <c:ptCount val="1"/>
                <c:pt idx="0">
                  <c:v>n</c:v>
                </c:pt>
              </c:strCache>
            </c:strRef>
          </c:tx>
          <c:spPr>
            <a:ln w="41275" cap="rnd">
              <a:solidFill>
                <a:schemeClr val="tx2"/>
              </a:solidFill>
              <a:round/>
            </a:ln>
            <a:effectLst/>
          </c:spPr>
          <c:marker>
            <c:symbol val="none"/>
          </c:marker>
          <c:trendline>
            <c:spPr>
              <a:ln w="19050" cap="rnd">
                <a:solidFill>
                  <a:schemeClr val="tx2"/>
                </a:solidFill>
                <a:prstDash val="sysDot"/>
              </a:ln>
              <a:effectLst/>
            </c:spPr>
            <c:trendlineType val="power"/>
            <c:dispRSqr val="0"/>
            <c:dispEq val="1"/>
            <c:trendlineLbl>
              <c:layout>
                <c:manualLayout>
                  <c:x val="-0.40602838902195915"/>
                  <c:y val="-0.3497571250105753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</c:trendlineLbl>
          </c:trendline>
          <c:trendline>
            <c:spPr>
              <a:ln w="19050" cap="rnd">
                <a:solidFill>
                  <a:schemeClr val="accent4"/>
                </a:solidFill>
                <a:prstDash val="sysDot"/>
              </a:ln>
              <a:effectLst/>
            </c:spPr>
            <c:trendlineType val="log"/>
            <c:dispRSqr val="0"/>
            <c:dispEq val="0"/>
          </c:trendline>
          <c:trendline>
            <c:spPr>
              <a:ln w="19050" cap="rnd">
                <a:solidFill>
                  <a:schemeClr val="accent4"/>
                </a:solidFill>
                <a:prstDash val="sysDot"/>
              </a:ln>
              <a:effectLst/>
            </c:spPr>
            <c:trendlineType val="poly"/>
            <c:order val="5"/>
            <c:dispRSqr val="0"/>
            <c:dispEq val="1"/>
            <c:trendlineLbl>
              <c:layout>
                <c:manualLayout>
                  <c:x val="-4.1402181632791753E-2"/>
                  <c:y val="0.64349507694691055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</c:trendlineLbl>
          </c:trendline>
          <c:xVal>
            <c:numRef>
              <c:f>Calculs!$B$36:$B$64</c:f>
              <c:numCache>
                <c:formatCode>General</c:formatCode>
                <c:ptCount val="29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15</c:v>
                </c:pt>
                <c:pt idx="14">
                  <c:v>20</c:v>
                </c:pt>
                <c:pt idx="15">
                  <c:v>25</c:v>
                </c:pt>
                <c:pt idx="16">
                  <c:v>30</c:v>
                </c:pt>
                <c:pt idx="17">
                  <c:v>35</c:v>
                </c:pt>
                <c:pt idx="18">
                  <c:v>40</c:v>
                </c:pt>
                <c:pt idx="19">
                  <c:v>45</c:v>
                </c:pt>
                <c:pt idx="20">
                  <c:v>50</c:v>
                </c:pt>
                <c:pt idx="21">
                  <c:v>55</c:v>
                </c:pt>
                <c:pt idx="22">
                  <c:v>60</c:v>
                </c:pt>
                <c:pt idx="23">
                  <c:v>65</c:v>
                </c:pt>
                <c:pt idx="24">
                  <c:v>70</c:v>
                </c:pt>
                <c:pt idx="25">
                  <c:v>75</c:v>
                </c:pt>
                <c:pt idx="26">
                  <c:v>80</c:v>
                </c:pt>
                <c:pt idx="27">
                  <c:v>85</c:v>
                </c:pt>
                <c:pt idx="28">
                  <c:v>90</c:v>
                </c:pt>
              </c:numCache>
            </c:numRef>
          </c:xVal>
          <c:yVal>
            <c:numRef>
              <c:f>Calculs!$H$36:$H$64</c:f>
              <c:numCache>
                <c:formatCode>General</c:formatCode>
                <c:ptCount val="29"/>
                <c:pt idx="0">
                  <c:v>0</c:v>
                </c:pt>
                <c:pt idx="1">
                  <c:v>7.0000000000000007E-2</c:v>
                </c:pt>
                <c:pt idx="2">
                  <c:v>0.11</c:v>
                </c:pt>
                <c:pt idx="3">
                  <c:v>0.15</c:v>
                </c:pt>
                <c:pt idx="4">
                  <c:v>0.18</c:v>
                </c:pt>
                <c:pt idx="5">
                  <c:v>0.21</c:v>
                </c:pt>
                <c:pt idx="6">
                  <c:v>0.24</c:v>
                </c:pt>
                <c:pt idx="7">
                  <c:v>0.26</c:v>
                </c:pt>
                <c:pt idx="8">
                  <c:v>0.28000000000000003</c:v>
                </c:pt>
                <c:pt idx="9">
                  <c:v>0.3</c:v>
                </c:pt>
                <c:pt idx="10">
                  <c:v>0.315</c:v>
                </c:pt>
                <c:pt idx="11">
                  <c:v>0.33</c:v>
                </c:pt>
                <c:pt idx="12">
                  <c:v>0.34</c:v>
                </c:pt>
                <c:pt idx="13">
                  <c:v>0.36499999999999999</c:v>
                </c:pt>
                <c:pt idx="14">
                  <c:v>0.41</c:v>
                </c:pt>
                <c:pt idx="15">
                  <c:v>0.44</c:v>
                </c:pt>
                <c:pt idx="16">
                  <c:v>0.48</c:v>
                </c:pt>
                <c:pt idx="17">
                  <c:v>0.52</c:v>
                </c:pt>
                <c:pt idx="18">
                  <c:v>0.56000000000000005</c:v>
                </c:pt>
                <c:pt idx="19">
                  <c:v>0.6</c:v>
                </c:pt>
                <c:pt idx="20">
                  <c:v>0.64</c:v>
                </c:pt>
                <c:pt idx="21">
                  <c:v>0.68</c:v>
                </c:pt>
                <c:pt idx="22">
                  <c:v>0.72</c:v>
                </c:pt>
                <c:pt idx="23">
                  <c:v>0.75</c:v>
                </c:pt>
                <c:pt idx="24">
                  <c:v>0.79</c:v>
                </c:pt>
                <c:pt idx="25">
                  <c:v>0.84</c:v>
                </c:pt>
                <c:pt idx="26">
                  <c:v>0.89</c:v>
                </c:pt>
                <c:pt idx="27">
                  <c:v>0.94</c:v>
                </c:pt>
                <c:pt idx="28">
                  <c:v>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17275456"/>
        <c:axId val="317269184"/>
      </c:scatterChart>
      <c:valAx>
        <c:axId val="317275456"/>
        <c:scaling>
          <c:orientation val="minMax"/>
          <c:max val="9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17269184"/>
        <c:crosses val="autoZero"/>
        <c:crossBetween val="midCat"/>
        <c:majorUnit val="10"/>
      </c:valAx>
      <c:valAx>
        <c:axId val="317269184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1727545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egendEntry>
        <c:idx val="1"/>
        <c:delete val="1"/>
      </c:legendEntry>
      <c:legendEntry>
        <c:idx val="2"/>
        <c:delete val="1"/>
      </c:legendEntry>
      <c:layout>
        <c:manualLayout>
          <c:xMode val="edge"/>
          <c:yMode val="edge"/>
          <c:x val="8.028625593591536E-2"/>
          <c:y val="0.93248968899997375"/>
          <c:w val="0.82983167246447742"/>
          <c:h val="6.471839926567445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>
        <a:alpha val="56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Courbe 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scatterChart>
        <c:scatterStyle val="smoothMarker"/>
        <c:varyColors val="0"/>
        <c:ser>
          <c:idx val="3"/>
          <c:order val="0"/>
          <c:tx>
            <c:strRef>
              <c:f>Calculs!$H$35</c:f>
              <c:strCache>
                <c:ptCount val="1"/>
                <c:pt idx="0">
                  <c:v>n</c:v>
                </c:pt>
              </c:strCache>
            </c:strRef>
          </c:tx>
          <c:spPr>
            <a:ln w="41275" cap="rnd">
              <a:solidFill>
                <a:schemeClr val="tx2"/>
              </a:solidFill>
              <a:round/>
            </a:ln>
            <a:effectLst/>
          </c:spPr>
          <c:marker>
            <c:symbol val="none"/>
          </c:marker>
          <c:trendline>
            <c:spPr>
              <a:ln w="19050" cap="rnd">
                <a:solidFill>
                  <a:schemeClr val="tx2"/>
                </a:solidFill>
                <a:prstDash val="sysDot"/>
              </a:ln>
              <a:effectLst/>
            </c:spPr>
            <c:trendlineType val="power"/>
            <c:dispRSqr val="0"/>
            <c:dispEq val="1"/>
            <c:trendlineLbl>
              <c:layout>
                <c:manualLayout>
                  <c:x val="-0.40602838902195915"/>
                  <c:y val="-0.3497571250105753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</c:trendlineLbl>
          </c:trendline>
          <c:trendline>
            <c:spPr>
              <a:ln w="19050" cap="rnd">
                <a:solidFill>
                  <a:schemeClr val="accent4"/>
                </a:solidFill>
                <a:prstDash val="sysDot"/>
              </a:ln>
              <a:effectLst/>
            </c:spPr>
            <c:trendlineType val="log"/>
            <c:dispRSqr val="0"/>
            <c:dispEq val="0"/>
          </c:trendline>
          <c:trendline>
            <c:spPr>
              <a:ln w="19050" cap="rnd">
                <a:solidFill>
                  <a:schemeClr val="accent4"/>
                </a:solidFill>
                <a:prstDash val="sysDot"/>
              </a:ln>
              <a:effectLst/>
            </c:spPr>
            <c:trendlineType val="poly"/>
            <c:order val="5"/>
            <c:dispRSqr val="0"/>
            <c:dispEq val="1"/>
            <c:trendlineLbl>
              <c:layout>
                <c:manualLayout>
                  <c:x val="-4.1402181632791753E-2"/>
                  <c:y val="0.64349507694691055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</c:trendlineLbl>
          </c:trendline>
          <c:xVal>
            <c:numRef>
              <c:f>Calculs!$B$69:$B$97</c:f>
              <c:numCache>
                <c:formatCode>General</c:formatCode>
                <c:ptCount val="29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15</c:v>
                </c:pt>
                <c:pt idx="14">
                  <c:v>20</c:v>
                </c:pt>
                <c:pt idx="15">
                  <c:v>25</c:v>
                </c:pt>
                <c:pt idx="16">
                  <c:v>30</c:v>
                </c:pt>
                <c:pt idx="17">
                  <c:v>35</c:v>
                </c:pt>
                <c:pt idx="18">
                  <c:v>40</c:v>
                </c:pt>
                <c:pt idx="19">
                  <c:v>45</c:v>
                </c:pt>
                <c:pt idx="20">
                  <c:v>50</c:v>
                </c:pt>
                <c:pt idx="21">
                  <c:v>55</c:v>
                </c:pt>
                <c:pt idx="22">
                  <c:v>60</c:v>
                </c:pt>
                <c:pt idx="23">
                  <c:v>65</c:v>
                </c:pt>
                <c:pt idx="24">
                  <c:v>70</c:v>
                </c:pt>
                <c:pt idx="25">
                  <c:v>75</c:v>
                </c:pt>
                <c:pt idx="26">
                  <c:v>80</c:v>
                </c:pt>
                <c:pt idx="27">
                  <c:v>85</c:v>
                </c:pt>
                <c:pt idx="28">
                  <c:v>90</c:v>
                </c:pt>
              </c:numCache>
            </c:numRef>
          </c:xVal>
          <c:yVal>
            <c:numRef>
              <c:f>Calculs!$H$69:$H$97</c:f>
              <c:numCache>
                <c:formatCode>General</c:formatCode>
                <c:ptCount val="29"/>
                <c:pt idx="0">
                  <c:v>0</c:v>
                </c:pt>
                <c:pt idx="1">
                  <c:v>0.08</c:v>
                </c:pt>
                <c:pt idx="2">
                  <c:v>0.12</c:v>
                </c:pt>
                <c:pt idx="3">
                  <c:v>0.18</c:v>
                </c:pt>
                <c:pt idx="4">
                  <c:v>0.22</c:v>
                </c:pt>
                <c:pt idx="5">
                  <c:v>0.27</c:v>
                </c:pt>
                <c:pt idx="6">
                  <c:v>0.3</c:v>
                </c:pt>
                <c:pt idx="7">
                  <c:v>0.33</c:v>
                </c:pt>
                <c:pt idx="8">
                  <c:v>0.36</c:v>
                </c:pt>
                <c:pt idx="9">
                  <c:v>0.39</c:v>
                </c:pt>
                <c:pt idx="10">
                  <c:v>0.42</c:v>
                </c:pt>
                <c:pt idx="11">
                  <c:v>0.44</c:v>
                </c:pt>
                <c:pt idx="12">
                  <c:v>0.47</c:v>
                </c:pt>
                <c:pt idx="13">
                  <c:v>0.53</c:v>
                </c:pt>
                <c:pt idx="14">
                  <c:v>0.61</c:v>
                </c:pt>
                <c:pt idx="15">
                  <c:v>0.67</c:v>
                </c:pt>
                <c:pt idx="16">
                  <c:v>0.72</c:v>
                </c:pt>
                <c:pt idx="17">
                  <c:v>0.77</c:v>
                </c:pt>
                <c:pt idx="18">
                  <c:v>0.81</c:v>
                </c:pt>
                <c:pt idx="19">
                  <c:v>0.85</c:v>
                </c:pt>
                <c:pt idx="20">
                  <c:v>0.88</c:v>
                </c:pt>
                <c:pt idx="21">
                  <c:v>0.91</c:v>
                </c:pt>
                <c:pt idx="22">
                  <c:v>0.93</c:v>
                </c:pt>
                <c:pt idx="23">
                  <c:v>0.95</c:v>
                </c:pt>
                <c:pt idx="24">
                  <c:v>0.96</c:v>
                </c:pt>
                <c:pt idx="25">
                  <c:v>0.97499999999999998</c:v>
                </c:pt>
                <c:pt idx="26">
                  <c:v>0.98</c:v>
                </c:pt>
                <c:pt idx="27">
                  <c:v>0.99</c:v>
                </c:pt>
                <c:pt idx="28">
                  <c:v>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17272712"/>
        <c:axId val="317273496"/>
      </c:scatterChart>
      <c:valAx>
        <c:axId val="317272712"/>
        <c:scaling>
          <c:orientation val="minMax"/>
          <c:max val="9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17273496"/>
        <c:crosses val="autoZero"/>
        <c:crossBetween val="midCat"/>
        <c:majorUnit val="10"/>
      </c:valAx>
      <c:valAx>
        <c:axId val="317273496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1727271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egendEntry>
        <c:idx val="1"/>
        <c:delete val="1"/>
      </c:legendEntry>
      <c:legendEntry>
        <c:idx val="2"/>
        <c:delete val="1"/>
      </c:legendEntry>
      <c:layout>
        <c:manualLayout>
          <c:xMode val="edge"/>
          <c:yMode val="edge"/>
          <c:x val="8.028625593591536E-2"/>
          <c:y val="0.93248968899997375"/>
          <c:w val="0.82983167246447742"/>
          <c:h val="6.471839926567445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>
        <a:alpha val="56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2" Type="http://schemas.openxmlformats.org/officeDocument/2006/relationships/chart" Target="../charts/chart3.xml"/><Relationship Id="rId1" Type="http://schemas.openxmlformats.org/officeDocument/2006/relationships/image" Target="../media/image1.png"/><Relationship Id="rId4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309485</xdr:colOff>
      <xdr:row>14</xdr:row>
      <xdr:rowOff>28646</xdr:rowOff>
    </xdr:from>
    <xdr:to>
      <xdr:col>14</xdr:col>
      <xdr:colOff>560683</xdr:colOff>
      <xdr:row>44</xdr:row>
      <xdr:rowOff>26681</xdr:rowOff>
    </xdr:to>
    <xdr:graphicFrame macro="">
      <xdr:nvGraphicFramePr>
        <xdr:cNvPr id="5" name="Graphique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27214</xdr:colOff>
      <xdr:row>13</xdr:row>
      <xdr:rowOff>60936</xdr:rowOff>
    </xdr:from>
    <xdr:to>
      <xdr:col>14</xdr:col>
      <xdr:colOff>544285</xdr:colOff>
      <xdr:row>44</xdr:row>
      <xdr:rowOff>108857</xdr:rowOff>
    </xdr:to>
    <xdr:pic>
      <xdr:nvPicPr>
        <xdr:cNvPr id="9" name="Image 8"/>
        <xdr:cNvPicPr/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14" y="2673507"/>
          <a:ext cx="10640785" cy="5953421"/>
        </a:xfrm>
        <a:prstGeom prst="rect">
          <a:avLst/>
        </a:prstGeom>
      </xdr:spPr>
    </xdr:pic>
    <xdr:clientData/>
  </xdr:twoCellAnchor>
  <xdr:twoCellAnchor>
    <xdr:from>
      <xdr:col>15</xdr:col>
      <xdr:colOff>281016</xdr:colOff>
      <xdr:row>14</xdr:row>
      <xdr:rowOff>15381</xdr:rowOff>
    </xdr:from>
    <xdr:to>
      <xdr:col>32</xdr:col>
      <xdr:colOff>246464</xdr:colOff>
      <xdr:row>44</xdr:row>
      <xdr:rowOff>13416</xdr:rowOff>
    </xdr:to>
    <xdr:graphicFrame macro="">
      <xdr:nvGraphicFramePr>
        <xdr:cNvPr id="10" name="Graphique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234462</xdr:colOff>
      <xdr:row>7</xdr:row>
      <xdr:rowOff>95249</xdr:rowOff>
    </xdr:from>
    <xdr:to>
      <xdr:col>13</xdr:col>
      <xdr:colOff>674077</xdr:colOff>
      <xdr:row>26</xdr:row>
      <xdr:rowOff>183174</xdr:rowOff>
    </xdr:to>
    <xdr:pic>
      <xdr:nvPicPr>
        <xdr:cNvPr id="7" name="Image 6"/>
        <xdr:cNvPicPr/>
      </xdr:nvPicPr>
      <xdr:blipFill rotWithShape="1"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9162" t="3665" r="6876" b="11389"/>
        <a:stretch/>
      </xdr:blipFill>
      <xdr:spPr>
        <a:xfrm>
          <a:off x="5253404" y="1458057"/>
          <a:ext cx="3868615" cy="3729405"/>
        </a:xfrm>
        <a:prstGeom prst="rect">
          <a:avLst/>
        </a:prstGeom>
      </xdr:spPr>
    </xdr:pic>
    <xdr:clientData/>
  </xdr:twoCellAnchor>
  <xdr:twoCellAnchor editAs="oneCell">
    <xdr:from>
      <xdr:col>9</xdr:col>
      <xdr:colOff>140800</xdr:colOff>
      <xdr:row>40</xdr:row>
      <xdr:rowOff>107673</xdr:rowOff>
    </xdr:from>
    <xdr:to>
      <xdr:col>13</xdr:col>
      <xdr:colOff>704021</xdr:colOff>
      <xdr:row>61</xdr:row>
      <xdr:rowOff>35495</xdr:rowOff>
    </xdr:to>
    <xdr:pic>
      <xdr:nvPicPr>
        <xdr:cNvPr id="2" name="Image 1"/>
        <xdr:cNvPicPr/>
      </xdr:nvPicPr>
      <xdr:blipFill rotWithShape="1"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5918" t="77297" r="6132" b="13464"/>
        <a:stretch/>
      </xdr:blipFill>
      <xdr:spPr>
        <a:xfrm>
          <a:off x="5176626" y="7827064"/>
          <a:ext cx="4008786" cy="3925956"/>
        </a:xfrm>
        <a:prstGeom prst="rect">
          <a:avLst/>
        </a:prstGeom>
      </xdr:spPr>
    </xdr:pic>
    <xdr:clientData/>
  </xdr:twoCellAnchor>
  <xdr:twoCellAnchor>
    <xdr:from>
      <xdr:col>9</xdr:col>
      <xdr:colOff>55900</xdr:colOff>
      <xdr:row>5</xdr:row>
      <xdr:rowOff>83555</xdr:rowOff>
    </xdr:from>
    <xdr:to>
      <xdr:col>13</xdr:col>
      <xdr:colOff>784787</xdr:colOff>
      <xdr:row>29</xdr:row>
      <xdr:rowOff>85353</xdr:rowOff>
    </xdr:to>
    <xdr:graphicFrame macro="">
      <xdr:nvGraphicFramePr>
        <xdr:cNvPr id="3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80750</xdr:colOff>
      <xdr:row>39</xdr:row>
      <xdr:rowOff>42141</xdr:rowOff>
    </xdr:from>
    <xdr:to>
      <xdr:col>13</xdr:col>
      <xdr:colOff>809637</xdr:colOff>
      <xdr:row>63</xdr:row>
      <xdr:rowOff>27375</xdr:rowOff>
    </xdr:to>
    <xdr:graphicFrame macro="">
      <xdr:nvGraphicFramePr>
        <xdr:cNvPr id="8" name="Graphique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oneCellAnchor>
    <xdr:from>
      <xdr:col>9</xdr:col>
      <xdr:colOff>107671</xdr:colOff>
      <xdr:row>73</xdr:row>
      <xdr:rowOff>117265</xdr:rowOff>
    </xdr:from>
    <xdr:ext cx="3851413" cy="4032323"/>
    <xdr:pic>
      <xdr:nvPicPr>
        <xdr:cNvPr id="9" name="Image 8"/>
        <xdr:cNvPicPr/>
      </xdr:nvPicPr>
      <xdr:blipFill rotWithShape="1"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5918" t="77297" r="6132" b="13464"/>
        <a:stretch/>
      </xdr:blipFill>
      <xdr:spPr>
        <a:xfrm>
          <a:off x="5143497" y="14148004"/>
          <a:ext cx="3851413" cy="4032323"/>
        </a:xfrm>
        <a:prstGeom prst="rect">
          <a:avLst/>
        </a:prstGeom>
      </xdr:spPr>
    </xdr:pic>
    <xdr:clientData/>
  </xdr:oneCellAnchor>
  <xdr:twoCellAnchor>
    <xdr:from>
      <xdr:col>9</xdr:col>
      <xdr:colOff>31052</xdr:colOff>
      <xdr:row>72</xdr:row>
      <xdr:rowOff>83554</xdr:rowOff>
    </xdr:from>
    <xdr:to>
      <xdr:col>13</xdr:col>
      <xdr:colOff>759939</xdr:colOff>
      <xdr:row>96</xdr:row>
      <xdr:rowOff>68787</xdr:rowOff>
    </xdr:to>
    <xdr:graphicFrame macro="">
      <xdr:nvGraphicFramePr>
        <xdr:cNvPr id="10" name="Graphique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F13"/>
  <sheetViews>
    <sheetView tabSelected="1" topLeftCell="M14" zoomScale="70" zoomScaleNormal="70" workbookViewId="0">
      <selection activeCell="P44" sqref="P44"/>
    </sheetView>
  </sheetViews>
  <sheetFormatPr baseColWidth="10" defaultColWidth="9.140625" defaultRowHeight="15" x14ac:dyDescent="0.25"/>
  <cols>
    <col min="1" max="1" width="8.7109375" style="1" bestFit="1" customWidth="1"/>
    <col min="2" max="2" width="8" style="1" bestFit="1" customWidth="1"/>
    <col min="3" max="3" width="2.140625" style="1" bestFit="1" customWidth="1"/>
    <col min="4" max="4" width="7.5703125" style="1" bestFit="1" customWidth="1"/>
    <col min="5" max="5" width="8.7109375" style="1" bestFit="1" customWidth="1"/>
    <col min="6" max="6" width="22.140625" style="1" customWidth="1"/>
    <col min="7" max="7" width="2.140625" style="1" bestFit="1" customWidth="1"/>
    <col min="8" max="8" width="29.7109375" style="1" customWidth="1"/>
    <col min="9" max="9" width="8.7109375" style="1" bestFit="1" customWidth="1"/>
    <col min="10" max="10" width="9.140625" style="1" customWidth="1"/>
    <col min="11" max="11" width="16.7109375" style="1" customWidth="1"/>
    <col min="12" max="12" width="9.140625" style="1"/>
    <col min="13" max="16" width="9.140625" style="1" customWidth="1"/>
    <col min="17" max="16384" width="9.140625" style="1"/>
  </cols>
  <sheetData>
    <row r="1" spans="2:32" ht="15.75" thickBot="1" x14ac:dyDescent="0.3"/>
    <row r="2" spans="2:32" ht="15.75" thickBot="1" x14ac:dyDescent="0.3">
      <c r="C2" s="69" t="s">
        <v>25</v>
      </c>
      <c r="D2" s="70"/>
      <c r="E2" s="70"/>
      <c r="F2" s="70"/>
      <c r="G2" s="70"/>
      <c r="H2" s="71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</row>
    <row r="3" spans="2:32" ht="15.75" thickBot="1" x14ac:dyDescent="0.3">
      <c r="C3" s="69" t="s">
        <v>1</v>
      </c>
      <c r="D3" s="71"/>
      <c r="E3" s="69" t="s">
        <v>2</v>
      </c>
      <c r="F3" s="71"/>
      <c r="G3" s="69" t="s">
        <v>0</v>
      </c>
      <c r="H3" s="71"/>
      <c r="J3" s="72" t="s">
        <v>21</v>
      </c>
      <c r="K3" s="73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</row>
    <row r="4" spans="2:32" ht="15.75" thickBot="1" x14ac:dyDescent="0.3">
      <c r="C4" s="77" t="s">
        <v>8</v>
      </c>
      <c r="D4" s="78"/>
      <c r="E4" s="77" t="s">
        <v>13</v>
      </c>
      <c r="F4" s="78"/>
      <c r="G4" s="77" t="s">
        <v>13</v>
      </c>
      <c r="H4" s="78"/>
      <c r="J4" s="74"/>
      <c r="K4" s="75"/>
    </row>
    <row r="5" spans="2:32" ht="15.75" thickBot="1" x14ac:dyDescent="0.3">
      <c r="C5" s="11" t="s">
        <v>4</v>
      </c>
      <c r="D5" s="53">
        <f>Calculs!S5</f>
        <v>46.149000000000001</v>
      </c>
      <c r="E5" s="11" t="s">
        <v>4</v>
      </c>
      <c r="F5" s="48">
        <f>Calculs!U5</f>
        <v>2.0439285573032595E-9</v>
      </c>
      <c r="G5" s="11" t="s">
        <v>4</v>
      </c>
      <c r="H5" s="35">
        <f>Calculs!W5</f>
        <v>1.629678039783373E-9</v>
      </c>
      <c r="J5" s="43" t="s">
        <v>22</v>
      </c>
      <c r="K5" s="55">
        <v>26.04</v>
      </c>
      <c r="M5" s="1" t="s">
        <v>23</v>
      </c>
    </row>
    <row r="6" spans="2:32" x14ac:dyDescent="0.25">
      <c r="C6" s="14" t="s">
        <v>5</v>
      </c>
      <c r="D6" s="54">
        <f>Calculs!S6</f>
        <v>-0.84</v>
      </c>
      <c r="E6" s="14" t="s">
        <v>5</v>
      </c>
      <c r="F6" s="49">
        <f>Calculs!U6</f>
        <v>-5.0969849379748936E-7</v>
      </c>
      <c r="G6" s="14" t="s">
        <v>5</v>
      </c>
      <c r="H6" s="36">
        <f>Calculs!W6</f>
        <v>-4.2300501249821857E-7</v>
      </c>
      <c r="J6" s="11" t="s">
        <v>1</v>
      </c>
      <c r="K6" s="51">
        <f>$D$5*K5^$D$6</f>
        <v>2.9855467194725325</v>
      </c>
    </row>
    <row r="7" spans="2:32" x14ac:dyDescent="0.25">
      <c r="C7" s="14"/>
      <c r="D7" s="45"/>
      <c r="E7" s="14" t="s">
        <v>6</v>
      </c>
      <c r="F7" s="49">
        <f>Calculs!U7</f>
        <v>4.7328884979481988E-5</v>
      </c>
      <c r="G7" s="14" t="s">
        <v>6</v>
      </c>
      <c r="H7" s="36">
        <f>Calculs!W7</f>
        <v>4.1622907455235232E-5</v>
      </c>
      <c r="J7" s="14" t="s">
        <v>2</v>
      </c>
      <c r="K7" s="52">
        <f>F$5*$K5^5+F$6*$K5^4+F$7*$K5^3+F$8*$K5^2+F$9*$K5+F$10</f>
        <v>0.45821003666248605</v>
      </c>
    </row>
    <row r="8" spans="2:32" ht="15.75" thickBot="1" x14ac:dyDescent="0.3">
      <c r="C8" s="14"/>
      <c r="D8" s="45"/>
      <c r="E8" s="14" t="s">
        <v>7</v>
      </c>
      <c r="F8" s="49">
        <f>Calculs!U8</f>
        <v>-1.9941643368542347E-3</v>
      </c>
      <c r="G8" s="14" t="s">
        <v>7</v>
      </c>
      <c r="H8" s="36">
        <f>Calculs!W8</f>
        <v>-2.0140378877888995E-3</v>
      </c>
      <c r="J8" s="19" t="s">
        <v>0</v>
      </c>
      <c r="K8" s="61">
        <f>H$5*$K5^5+H$6*$K5^4+H$7*$K5^3+H$8*$K5^2+H$9*$K5+H$10</f>
        <v>0.68511241384191868</v>
      </c>
    </row>
    <row r="9" spans="2:32" ht="15.75" thickBot="1" x14ac:dyDescent="0.3">
      <c r="C9" s="14"/>
      <c r="D9" s="45"/>
      <c r="E9" s="14" t="s">
        <v>9</v>
      </c>
      <c r="F9" s="49">
        <f>Calculs!U9</f>
        <v>4.4519956591252824E-2</v>
      </c>
      <c r="G9" s="14" t="s">
        <v>9</v>
      </c>
      <c r="H9" s="36">
        <f>Calculs!W9</f>
        <v>5.6524983463860333E-2</v>
      </c>
      <c r="K9" s="62">
        <v>0</v>
      </c>
    </row>
    <row r="10" spans="2:32" ht="15.75" thickBot="1" x14ac:dyDescent="0.3">
      <c r="B10" s="44"/>
      <c r="C10" s="19"/>
      <c r="D10" s="46"/>
      <c r="E10" s="19" t="s">
        <v>14</v>
      </c>
      <c r="F10" s="50">
        <f>Calculs!U10</f>
        <v>2.5303379115521274E-2</v>
      </c>
      <c r="G10" s="19" t="s">
        <v>14</v>
      </c>
      <c r="H10" s="47">
        <f>Calculs!W10</f>
        <v>1.8921231986942733E-2</v>
      </c>
    </row>
    <row r="11" spans="2:32" ht="15.75" thickBot="1" x14ac:dyDescent="0.3">
      <c r="B11" s="22"/>
      <c r="C11" s="76"/>
      <c r="D11" s="76"/>
      <c r="E11" s="76"/>
      <c r="F11" s="76"/>
      <c r="G11" s="76"/>
      <c r="H11" s="76"/>
    </row>
    <row r="12" spans="2:32" ht="15" customHeight="1" x14ac:dyDescent="0.25">
      <c r="B12" s="63" t="s">
        <v>24</v>
      </c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5"/>
      <c r="Q12" s="63" t="s">
        <v>20</v>
      </c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5"/>
    </row>
    <row r="13" spans="2:32" ht="15.75" customHeight="1" thickBot="1" x14ac:dyDescent="0.3">
      <c r="B13" s="66"/>
      <c r="C13" s="67"/>
      <c r="D13" s="67"/>
      <c r="E13" s="67"/>
      <c r="F13" s="67"/>
      <c r="G13" s="67"/>
      <c r="H13" s="67"/>
      <c r="I13" s="67"/>
      <c r="J13" s="67"/>
      <c r="K13" s="67"/>
      <c r="L13" s="67"/>
      <c r="M13" s="67"/>
      <c r="N13" s="68"/>
      <c r="Q13" s="66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  <c r="AC13" s="67"/>
      <c r="AD13" s="67"/>
      <c r="AE13" s="67"/>
      <c r="AF13" s="68"/>
    </row>
  </sheetData>
  <mergeCells count="13">
    <mergeCell ref="Q12:AF13"/>
    <mergeCell ref="C2:H2"/>
    <mergeCell ref="B12:N13"/>
    <mergeCell ref="J3:K4"/>
    <mergeCell ref="C11:D11"/>
    <mergeCell ref="E11:F11"/>
    <mergeCell ref="G11:H11"/>
    <mergeCell ref="C3:D3"/>
    <mergeCell ref="E3:F3"/>
    <mergeCell ref="G3:H3"/>
    <mergeCell ref="C4:D4"/>
    <mergeCell ref="E4:F4"/>
    <mergeCell ref="G4:H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K97"/>
  <sheetViews>
    <sheetView topLeftCell="A61" zoomScale="115" zoomScaleNormal="115" workbookViewId="0">
      <selection activeCell="S5" sqref="S5:S6"/>
    </sheetView>
  </sheetViews>
  <sheetFormatPr baseColWidth="10" defaultColWidth="9.140625" defaultRowHeight="15" x14ac:dyDescent="0.25"/>
  <cols>
    <col min="1" max="1" width="4.7109375" style="1" customWidth="1"/>
    <col min="2" max="2" width="9.7109375" style="1" bestFit="1" customWidth="1"/>
    <col min="3" max="7" width="9.7109375" style="1" customWidth="1"/>
    <col min="8" max="8" width="6.28515625" style="1" bestFit="1" customWidth="1"/>
    <col min="9" max="9" width="6.28515625" style="26" customWidth="1"/>
    <col min="10" max="13" width="12.85546875" style="26" bestFit="1" customWidth="1"/>
    <col min="14" max="14" width="13.140625" style="26" bestFit="1" customWidth="1"/>
    <col min="15" max="15" width="6.28515625" style="26" customWidth="1"/>
    <col min="16" max="16" width="8.7109375" style="1" bestFit="1" customWidth="1"/>
    <col min="17" max="17" width="8" style="1" bestFit="1" customWidth="1"/>
    <col min="18" max="18" width="2.140625" style="1" bestFit="1" customWidth="1"/>
    <col min="19" max="19" width="8.140625" style="1" bestFit="1" customWidth="1"/>
    <col min="20" max="20" width="8.7109375" style="1" bestFit="1" customWidth="1"/>
    <col min="21" max="21" width="22.140625" style="1" customWidth="1"/>
    <col min="22" max="22" width="2.140625" style="1" bestFit="1" customWidth="1"/>
    <col min="23" max="23" width="29.7109375" style="1" customWidth="1"/>
    <col min="24" max="24" width="8.7109375" style="1" bestFit="1" customWidth="1"/>
    <col min="25" max="25" width="4.42578125" style="1" bestFit="1" customWidth="1"/>
    <col min="26" max="27" width="9.140625" style="1"/>
    <col min="28" max="28" width="5.42578125" style="1" bestFit="1" customWidth="1"/>
    <col min="29" max="29" width="12.85546875" style="1" bestFit="1" customWidth="1"/>
    <col min="30" max="30" width="11.7109375" style="1" customWidth="1"/>
    <col min="31" max="31" width="14.85546875" style="1" bestFit="1" customWidth="1"/>
    <col min="32" max="16384" width="9.140625" style="1"/>
  </cols>
  <sheetData>
    <row r="1" spans="2:37" ht="15.75" thickBot="1" x14ac:dyDescent="0.3">
      <c r="B1" s="85" t="s">
        <v>10</v>
      </c>
      <c r="C1" s="86"/>
      <c r="D1" s="39"/>
      <c r="E1" s="39"/>
      <c r="F1" s="39"/>
      <c r="G1" s="39"/>
      <c r="H1" s="20"/>
      <c r="I1" s="22"/>
      <c r="J1" s="22"/>
      <c r="K1" s="22"/>
      <c r="L1" s="22"/>
      <c r="M1" s="22"/>
      <c r="N1" s="22"/>
      <c r="O1" s="22"/>
    </row>
    <row r="2" spans="2:37" ht="15.75" thickBot="1" x14ac:dyDescent="0.3">
      <c r="B2" s="15" t="s">
        <v>3</v>
      </c>
      <c r="C2" s="16" t="s">
        <v>1</v>
      </c>
      <c r="D2" s="22"/>
      <c r="E2" s="22"/>
      <c r="F2" s="22"/>
      <c r="G2" s="22"/>
      <c r="I2" s="22"/>
      <c r="J2" s="22"/>
      <c r="K2" s="22"/>
      <c r="L2" s="22"/>
      <c r="M2" s="22"/>
      <c r="N2" s="22"/>
      <c r="O2" s="2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42"/>
      <c r="AK2" s="42"/>
    </row>
    <row r="3" spans="2:37" ht="15.75" thickBot="1" x14ac:dyDescent="0.3">
      <c r="B3" s="10">
        <v>6</v>
      </c>
      <c r="C3" s="24">
        <v>10</v>
      </c>
      <c r="D3" s="22"/>
      <c r="E3" s="22"/>
      <c r="F3" s="22"/>
      <c r="G3" s="22"/>
      <c r="I3" s="22"/>
      <c r="J3" s="40"/>
      <c r="K3" s="40"/>
      <c r="L3" s="40"/>
      <c r="M3" s="40"/>
      <c r="N3" s="40"/>
      <c r="O3" s="22"/>
      <c r="R3" s="69" t="s">
        <v>1</v>
      </c>
      <c r="S3" s="71"/>
      <c r="T3" s="69" t="s">
        <v>2</v>
      </c>
      <c r="U3" s="71"/>
      <c r="V3" s="69" t="s">
        <v>0</v>
      </c>
      <c r="W3" s="71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</row>
    <row r="4" spans="2:37" ht="15.75" thickBot="1" x14ac:dyDescent="0.3">
      <c r="B4" s="14">
        <v>6.5</v>
      </c>
      <c r="C4" s="7">
        <v>9.3000000000000007</v>
      </c>
      <c r="D4" s="22"/>
      <c r="E4" s="22"/>
      <c r="F4" s="22"/>
      <c r="G4" s="22"/>
      <c r="I4" s="22"/>
      <c r="J4" s="22"/>
      <c r="K4" s="22"/>
      <c r="L4" s="22"/>
      <c r="M4" s="22"/>
      <c r="N4" s="22"/>
      <c r="O4" s="22"/>
      <c r="R4" s="77" t="s">
        <v>8</v>
      </c>
      <c r="S4" s="78"/>
      <c r="T4" s="77" t="s">
        <v>13</v>
      </c>
      <c r="U4" s="78"/>
      <c r="V4" s="77" t="s">
        <v>13</v>
      </c>
      <c r="W4" s="78"/>
    </row>
    <row r="5" spans="2:37" x14ac:dyDescent="0.25">
      <c r="B5" s="14">
        <v>7</v>
      </c>
      <c r="C5" s="7">
        <v>8.6999999999999993</v>
      </c>
      <c r="D5" s="22"/>
      <c r="E5" s="22"/>
      <c r="F5" s="22"/>
      <c r="G5" s="22"/>
      <c r="I5" s="22"/>
      <c r="J5" s="22"/>
      <c r="K5" s="22"/>
      <c r="L5" s="22"/>
      <c r="M5" s="22"/>
      <c r="N5" s="22"/>
      <c r="O5" s="22"/>
      <c r="R5" s="11" t="s">
        <v>4</v>
      </c>
      <c r="S5" s="41">
        <v>46.149000000000001</v>
      </c>
      <c r="T5" s="11" t="s">
        <v>4</v>
      </c>
      <c r="U5" s="35">
        <f>J36</f>
        <v>2.0439285573032595E-9</v>
      </c>
      <c r="V5" s="11" t="s">
        <v>4</v>
      </c>
      <c r="W5" s="35">
        <f>J69</f>
        <v>1.629678039783373E-9</v>
      </c>
      <c r="AB5" s="1" t="s">
        <v>23</v>
      </c>
    </row>
    <row r="6" spans="2:37" x14ac:dyDescent="0.25">
      <c r="B6" s="14">
        <v>7.5</v>
      </c>
      <c r="C6" s="7">
        <v>8.3000000000000007</v>
      </c>
      <c r="D6" s="22"/>
      <c r="E6" s="22"/>
      <c r="F6" s="22"/>
      <c r="G6" s="22"/>
      <c r="I6" s="22"/>
      <c r="J6" s="22"/>
      <c r="K6" s="22"/>
      <c r="L6" s="22"/>
      <c r="M6" s="22"/>
      <c r="N6" s="22"/>
      <c r="O6" s="22"/>
      <c r="R6" s="14" t="s">
        <v>5</v>
      </c>
      <c r="S6" s="7">
        <v>-0.84</v>
      </c>
      <c r="T6" s="14" t="s">
        <v>5</v>
      </c>
      <c r="U6" s="36">
        <f>K36</f>
        <v>-5.0969849379748936E-7</v>
      </c>
      <c r="V6" s="14" t="s">
        <v>5</v>
      </c>
      <c r="W6" s="37">
        <f>K69</f>
        <v>-4.2300501249821857E-7</v>
      </c>
    </row>
    <row r="7" spans="2:37" x14ac:dyDescent="0.25">
      <c r="B7" s="14">
        <v>8</v>
      </c>
      <c r="C7" s="7">
        <v>7.9</v>
      </c>
      <c r="D7" s="22"/>
      <c r="E7" s="22"/>
      <c r="F7" s="22"/>
      <c r="G7" s="22"/>
      <c r="I7" s="22"/>
      <c r="J7" s="22"/>
      <c r="K7" s="22"/>
      <c r="L7" s="22"/>
      <c r="M7" s="22"/>
      <c r="N7" s="22"/>
      <c r="O7" s="22"/>
      <c r="R7" s="14"/>
      <c r="S7" s="5"/>
      <c r="T7" s="14" t="s">
        <v>6</v>
      </c>
      <c r="U7" s="37">
        <f>L36</f>
        <v>4.7328884979481988E-5</v>
      </c>
      <c r="V7" s="14" t="s">
        <v>6</v>
      </c>
      <c r="W7" s="37">
        <f>L69</f>
        <v>4.1622907455235232E-5</v>
      </c>
    </row>
    <row r="8" spans="2:37" x14ac:dyDescent="0.25">
      <c r="B8" s="14">
        <v>8.5</v>
      </c>
      <c r="C8" s="7">
        <v>7.5</v>
      </c>
      <c r="D8" s="22"/>
      <c r="E8" s="22"/>
      <c r="F8" s="22"/>
      <c r="G8" s="22"/>
      <c r="I8" s="22"/>
      <c r="J8" s="22"/>
      <c r="K8" s="22"/>
      <c r="L8" s="22"/>
      <c r="M8" s="22"/>
      <c r="N8" s="22"/>
      <c r="O8" s="22"/>
      <c r="R8" s="14"/>
      <c r="S8" s="5"/>
      <c r="T8" s="14" t="s">
        <v>7</v>
      </c>
      <c r="U8" s="37">
        <f>M36</f>
        <v>-1.9941643368542347E-3</v>
      </c>
      <c r="V8" s="14" t="s">
        <v>7</v>
      </c>
      <c r="W8" s="37">
        <f>M69</f>
        <v>-2.0140378877888995E-3</v>
      </c>
    </row>
    <row r="9" spans="2:37" ht="15.75" thickBot="1" x14ac:dyDescent="0.3">
      <c r="B9" s="14">
        <v>9</v>
      </c>
      <c r="C9" s="7">
        <v>7.2</v>
      </c>
      <c r="D9" s="22"/>
      <c r="E9" s="22"/>
      <c r="F9" s="22"/>
      <c r="G9" s="22"/>
      <c r="I9" s="22"/>
      <c r="J9" s="22"/>
      <c r="K9" s="22"/>
      <c r="L9" s="22"/>
      <c r="M9" s="22"/>
      <c r="N9" s="22"/>
      <c r="O9" s="22"/>
      <c r="R9" s="14"/>
      <c r="S9" s="5"/>
      <c r="T9" s="14" t="s">
        <v>9</v>
      </c>
      <c r="U9" s="37">
        <f>N36</f>
        <v>4.4519956591252824E-2</v>
      </c>
      <c r="V9" s="14" t="s">
        <v>9</v>
      </c>
      <c r="W9" s="37">
        <f>N69</f>
        <v>5.6524983463860333E-2</v>
      </c>
    </row>
    <row r="10" spans="2:37" ht="15.75" customHeight="1" thickBot="1" x14ac:dyDescent="0.3">
      <c r="B10" s="14">
        <v>9.5</v>
      </c>
      <c r="C10" s="7">
        <v>6.9</v>
      </c>
      <c r="D10" s="22"/>
      <c r="E10" s="22"/>
      <c r="F10" s="22"/>
      <c r="G10" s="22"/>
      <c r="I10" s="22"/>
      <c r="J10" s="22"/>
      <c r="K10" s="22"/>
      <c r="L10" s="22"/>
      <c r="M10" s="22"/>
      <c r="N10" s="22"/>
      <c r="O10" s="22"/>
      <c r="Q10" s="28" t="s">
        <v>3</v>
      </c>
      <c r="R10" s="19"/>
      <c r="S10" s="4"/>
      <c r="T10" s="6" t="s">
        <v>14</v>
      </c>
      <c r="U10" s="38">
        <f>O36</f>
        <v>2.5303379115521274E-2</v>
      </c>
      <c r="V10" s="19" t="s">
        <v>14</v>
      </c>
      <c r="W10" s="27">
        <f>O69</f>
        <v>1.8921231986942733E-2</v>
      </c>
      <c r="AD10" s="59"/>
      <c r="AE10" s="59"/>
    </row>
    <row r="11" spans="2:37" ht="15" customHeight="1" x14ac:dyDescent="0.25">
      <c r="B11" s="14">
        <v>10</v>
      </c>
      <c r="C11" s="7">
        <v>6.6</v>
      </c>
      <c r="D11" s="22"/>
      <c r="E11" s="22"/>
      <c r="F11" s="22"/>
      <c r="G11" s="22"/>
      <c r="I11" s="22"/>
      <c r="J11" s="22"/>
      <c r="K11" s="22"/>
      <c r="L11" s="22"/>
      <c r="M11" s="22"/>
      <c r="N11" s="22"/>
      <c r="O11" s="22"/>
      <c r="Q11" s="9">
        <v>0</v>
      </c>
      <c r="R11" s="87">
        <v>20</v>
      </c>
      <c r="S11" s="88"/>
      <c r="T11" s="89">
        <f>U$5*$Q11^5+U$6*$Q11^4+U$7*$Q11^3+U$8*$Q11^2+U$9*$Q11+U$10</f>
        <v>2.5303379115521274E-2</v>
      </c>
      <c r="U11" s="90"/>
      <c r="V11" s="89">
        <f>W$5*$Q11^5+W$6*$Q11^4+W$7*$Q11^3+W$8*$Q11^2+W$9*$Q11+W$10</f>
        <v>1.8921231986942733E-2</v>
      </c>
      <c r="W11" s="90"/>
      <c r="AD11" s="59"/>
      <c r="AE11" s="59"/>
    </row>
    <row r="12" spans="2:37" x14ac:dyDescent="0.25">
      <c r="B12" s="14">
        <v>11</v>
      </c>
      <c r="C12" s="7">
        <v>6.2</v>
      </c>
      <c r="D12" s="22"/>
      <c r="E12" s="22"/>
      <c r="F12" s="22"/>
      <c r="G12" s="22"/>
      <c r="I12" s="22"/>
      <c r="J12" s="22"/>
      <c r="K12" s="22"/>
      <c r="L12" s="22"/>
      <c r="M12" s="22"/>
      <c r="N12" s="22"/>
      <c r="O12" s="22"/>
      <c r="Q12" s="17">
        <v>2</v>
      </c>
      <c r="R12" s="81">
        <f t="shared" ref="R12:R18" si="0">$S$5*Q12^$S$6</f>
        <v>25.780842067447441</v>
      </c>
      <c r="S12" s="82"/>
      <c r="T12" s="81">
        <f t="shared" ref="T12:V18" si="1">U$5*$Q12^5+U$6*$Q12^4+U$7*$Q12^3+U$8*$Q12^2+U$9*$Q12+U$10</f>
        <v>0.10673717626025891</v>
      </c>
      <c r="U12" s="83"/>
      <c r="V12" s="81">
        <f t="shared" si="1"/>
        <v>0.12424131469264699</v>
      </c>
      <c r="W12" s="83"/>
      <c r="AD12" s="56"/>
      <c r="AE12" s="22"/>
    </row>
    <row r="13" spans="2:37" x14ac:dyDescent="0.25">
      <c r="B13" s="14">
        <v>12</v>
      </c>
      <c r="C13" s="7">
        <v>5.8</v>
      </c>
      <c r="D13" s="22"/>
      <c r="E13" s="22"/>
      <c r="F13" s="22"/>
      <c r="G13" s="22"/>
      <c r="I13" s="22"/>
      <c r="J13" s="22"/>
      <c r="K13" s="22"/>
      <c r="L13" s="22"/>
      <c r="M13" s="22"/>
      <c r="N13" s="22"/>
      <c r="O13" s="22"/>
      <c r="Q13" s="17">
        <v>4</v>
      </c>
      <c r="R13" s="81">
        <f t="shared" si="0"/>
        <v>14.402301625315124</v>
      </c>
      <c r="S13" s="82"/>
      <c r="T13" s="81">
        <f t="shared" si="1"/>
        <v>0.17437723489798218</v>
      </c>
      <c r="U13" s="83"/>
      <c r="V13" s="81">
        <f t="shared" si="1"/>
        <v>0.21535380522200992</v>
      </c>
      <c r="W13" s="83"/>
      <c r="AD13" s="22"/>
      <c r="AE13" s="57"/>
    </row>
    <row r="14" spans="2:37" x14ac:dyDescent="0.25">
      <c r="B14" s="14">
        <v>13</v>
      </c>
      <c r="C14" s="7">
        <v>5.5</v>
      </c>
      <c r="D14" s="22"/>
      <c r="E14" s="22"/>
      <c r="F14" s="22"/>
      <c r="G14" s="22"/>
      <c r="I14" s="22"/>
      <c r="J14" s="22"/>
      <c r="K14" s="22"/>
      <c r="L14" s="22"/>
      <c r="M14" s="22"/>
      <c r="N14" s="22"/>
      <c r="O14" s="22"/>
      <c r="Q14" s="17">
        <v>6</v>
      </c>
      <c r="R14" s="81">
        <f t="shared" si="0"/>
        <v>10.245077415603262</v>
      </c>
      <c r="S14" s="82"/>
      <c r="T14" s="81">
        <f t="shared" si="1"/>
        <v>0.23021156603235393</v>
      </c>
      <c r="U14" s="83"/>
      <c r="V14" s="81">
        <f t="shared" si="1"/>
        <v>0.29402077470027482</v>
      </c>
      <c r="W14" s="83"/>
      <c r="AD14" s="22"/>
      <c r="AE14" s="57"/>
    </row>
    <row r="15" spans="2:37" x14ac:dyDescent="0.25">
      <c r="B15" s="14">
        <v>14</v>
      </c>
      <c r="C15" s="7">
        <v>5.2</v>
      </c>
      <c r="D15" s="22"/>
      <c r="E15" s="22"/>
      <c r="F15" s="22"/>
      <c r="G15" s="22"/>
      <c r="I15" s="22"/>
      <c r="J15" s="22"/>
      <c r="K15" s="22"/>
      <c r="L15" s="22"/>
      <c r="M15" s="22"/>
      <c r="N15" s="22"/>
      <c r="O15" s="22"/>
      <c r="Q15" s="17">
        <v>8</v>
      </c>
      <c r="R15" s="81">
        <f t="shared" si="0"/>
        <v>8.0457531823006079</v>
      </c>
      <c r="S15" s="82"/>
      <c r="T15" s="81">
        <f t="shared" si="1"/>
        <v>0.27604815381673881</v>
      </c>
      <c r="U15" s="83"/>
      <c r="V15" s="81">
        <f t="shared" si="1"/>
        <v>0.3618543762552312</v>
      </c>
      <c r="W15" s="83"/>
      <c r="AD15" s="22"/>
      <c r="AE15" s="58"/>
    </row>
    <row r="16" spans="2:37" x14ac:dyDescent="0.25">
      <c r="B16" s="14">
        <v>15</v>
      </c>
      <c r="C16" s="7">
        <v>4.8499999999999996</v>
      </c>
      <c r="D16" s="22"/>
      <c r="E16" s="22"/>
      <c r="F16" s="22"/>
      <c r="G16" s="22"/>
      <c r="I16" s="22"/>
      <c r="J16" s="22"/>
      <c r="K16" s="22"/>
      <c r="L16" s="22"/>
      <c r="M16" s="22"/>
      <c r="N16" s="22"/>
      <c r="O16" s="22"/>
      <c r="Q16" s="17">
        <v>10</v>
      </c>
      <c r="R16" s="81">
        <f t="shared" si="0"/>
        <v>6.6705599980153796</v>
      </c>
      <c r="S16" s="82"/>
      <c r="T16" s="81">
        <f t="shared" si="1"/>
        <v>0.31352280423986345</v>
      </c>
      <c r="U16" s="83"/>
      <c r="V16" s="81">
        <f t="shared" si="1"/>
        <v>0.42032310298088749</v>
      </c>
      <c r="W16" s="83"/>
    </row>
    <row r="17" spans="2:37" x14ac:dyDescent="0.25">
      <c r="B17" s="14">
        <v>20</v>
      </c>
      <c r="C17" s="7">
        <v>3.9</v>
      </c>
      <c r="D17" s="22"/>
      <c r="E17" s="22"/>
      <c r="F17" s="22"/>
      <c r="G17" s="22"/>
      <c r="I17" s="22"/>
      <c r="J17" s="22"/>
      <c r="K17" s="22"/>
      <c r="L17" s="22"/>
      <c r="M17" s="22"/>
      <c r="N17" s="22"/>
      <c r="O17" s="22"/>
      <c r="Q17" s="17">
        <v>12</v>
      </c>
      <c r="R17" s="81">
        <f t="shared" si="0"/>
        <v>5.7233466125038541</v>
      </c>
      <c r="S17" s="82"/>
      <c r="T17" s="81">
        <f t="shared" si="1"/>
        <v>0.34410699381147636</v>
      </c>
      <c r="U17" s="83"/>
      <c r="V17" s="81">
        <f t="shared" si="1"/>
        <v>0.47075804590114395</v>
      </c>
      <c r="W17" s="83"/>
    </row>
    <row r="18" spans="2:37" ht="15" customHeight="1" x14ac:dyDescent="0.25">
      <c r="B18" s="14">
        <v>25</v>
      </c>
      <c r="C18" s="7">
        <v>3.2</v>
      </c>
      <c r="D18" s="22"/>
      <c r="E18" s="22"/>
      <c r="F18" s="22"/>
      <c r="G18" s="22"/>
      <c r="I18" s="22"/>
      <c r="J18" s="22"/>
      <c r="K18" s="22"/>
      <c r="L18" s="22"/>
      <c r="M18" s="22"/>
      <c r="N18" s="22"/>
      <c r="O18" s="22"/>
      <c r="Q18" s="17">
        <v>14</v>
      </c>
      <c r="R18" s="81">
        <f t="shared" si="0"/>
        <v>5.0282254838901972</v>
      </c>
      <c r="S18" s="82"/>
      <c r="T18" s="81">
        <f t="shared" si="1"/>
        <v>0.36911571824800804</v>
      </c>
      <c r="U18" s="83"/>
      <c r="V18" s="81">
        <f t="shared" si="1"/>
        <v>0.5143591519334656</v>
      </c>
      <c r="W18" s="83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</row>
    <row r="19" spans="2:37" ht="15.75" customHeight="1" x14ac:dyDescent="0.25">
      <c r="B19" s="14">
        <v>30</v>
      </c>
      <c r="C19" s="7">
        <v>2.73</v>
      </c>
      <c r="D19" s="22"/>
      <c r="E19" s="22"/>
      <c r="F19" s="22"/>
      <c r="G19" s="22"/>
      <c r="I19" s="22"/>
      <c r="J19" s="22"/>
      <c r="K19" s="22"/>
      <c r="L19" s="22"/>
      <c r="M19" s="22"/>
      <c r="N19" s="22"/>
      <c r="O19" s="22"/>
      <c r="Q19" s="17">
        <v>16</v>
      </c>
      <c r="R19" s="81">
        <f t="shared" ref="R19:R56" si="2">$S$5*Q19^$S$6</f>
        <v>4.4947082733440524</v>
      </c>
      <c r="S19" s="82"/>
      <c r="T19" s="81">
        <f t="shared" ref="T19" si="3">U$5*$Q19^5+U$6*$Q19^4+U$7*$Q19^3+U$8*$Q19^2+U$9*$Q19+U$10</f>
        <v>0.38971534115823114</v>
      </c>
      <c r="U19" s="83"/>
      <c r="V19" s="81">
        <f t="shared" ref="V19" si="4">W$5*$Q19^5+W$6*$Q19^4+W$7*$Q19^3+W$8*$Q19^2+W$9*$Q19+W$10</f>
        <v>0.55220148185255391</v>
      </c>
      <c r="W19" s="83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0"/>
      <c r="AJ19" s="60"/>
      <c r="AK19" s="60"/>
    </row>
    <row r="20" spans="2:37" x14ac:dyDescent="0.25">
      <c r="B20" s="14">
        <v>35</v>
      </c>
      <c r="C20" s="7">
        <v>2.4</v>
      </c>
      <c r="D20" s="22"/>
      <c r="E20" s="22"/>
      <c r="F20" s="22"/>
      <c r="G20" s="22"/>
      <c r="I20" s="22"/>
      <c r="J20" s="22"/>
      <c r="K20" s="22"/>
      <c r="L20" s="22"/>
      <c r="M20" s="22"/>
      <c r="N20" s="22"/>
      <c r="O20" s="22"/>
      <c r="Q20" s="17">
        <v>18</v>
      </c>
      <c r="R20" s="81">
        <f t="shared" si="2"/>
        <v>4.0713026741758513</v>
      </c>
      <c r="S20" s="82"/>
      <c r="T20" s="81">
        <f t="shared" ref="T20" si="5">U$5*$Q20^5+U$6*$Q20^4+U$7*$Q20^3+U$8*$Q20^2+U$9*$Q20+U$10</f>
        <v>0.40693144272892023</v>
      </c>
      <c r="U20" s="83"/>
      <c r="V20" s="81">
        <f t="shared" ref="V20" si="6">W$5*$Q20^5+W$6*$Q20^4+W$7*$Q20^3+W$8*$Q20^2+W$9*$Q20+W$10</f>
        <v>0.58524146825402157</v>
      </c>
      <c r="W20" s="83"/>
    </row>
    <row r="21" spans="2:37" x14ac:dyDescent="0.25">
      <c r="B21" s="14">
        <v>40</v>
      </c>
      <c r="C21" s="7">
        <v>2.15</v>
      </c>
      <c r="D21" s="22"/>
      <c r="E21" s="22"/>
      <c r="F21" s="22"/>
      <c r="G21" s="22"/>
      <c r="I21" s="22"/>
      <c r="J21" s="22"/>
      <c r="K21" s="22"/>
      <c r="L21" s="22"/>
      <c r="M21" s="22"/>
      <c r="N21" s="22"/>
      <c r="O21" s="22"/>
      <c r="Q21" s="17">
        <v>20</v>
      </c>
      <c r="R21" s="81">
        <f t="shared" si="2"/>
        <v>3.7264654447608203</v>
      </c>
      <c r="S21" s="82"/>
      <c r="T21" s="81">
        <f t="shared" ref="T21" si="7">U$5*$Q21^5+U$6*$Q21^4+U$7*$Q21^3+U$8*$Q21^2+U$9*$Q21+U$10</f>
        <v>0.42165666841051191</v>
      </c>
      <c r="U21" s="83"/>
      <c r="V21" s="81">
        <f t="shared" ref="V21" si="8">W$5*$Q21^5+W$6*$Q21^4+W$7*$Q21^3+W$8*$Q21^2+W$9*$Q21+W$10</f>
        <v>0.6143231735180632</v>
      </c>
      <c r="W21" s="83"/>
    </row>
    <row r="22" spans="2:37" x14ac:dyDescent="0.25">
      <c r="B22" s="14">
        <v>45</v>
      </c>
      <c r="C22" s="7">
        <v>1.9</v>
      </c>
      <c r="D22" s="22"/>
      <c r="E22" s="22"/>
      <c r="F22" s="22"/>
      <c r="G22" s="22"/>
      <c r="I22" s="22"/>
      <c r="J22" s="22"/>
      <c r="K22" s="22"/>
      <c r="L22" s="22"/>
      <c r="M22" s="22"/>
      <c r="N22" s="22"/>
      <c r="O22" s="22"/>
      <c r="Q22" s="17">
        <v>22</v>
      </c>
      <c r="R22" s="81">
        <f t="shared" si="2"/>
        <v>3.4397528793985579</v>
      </c>
      <c r="S22" s="82"/>
      <c r="T22" s="81">
        <f t="shared" ref="T22" si="9">U$5*$Q22^5+U$6*$Q22^4+U$7*$Q22^3+U$8*$Q22^2+U$9*$Q22+U$10</f>
        <v>0.43465857760276516</v>
      </c>
      <c r="U22" s="83"/>
      <c r="V22" s="81">
        <f t="shared" ref="V22" si="10">W$5*$Q22^5+W$6*$Q22^4+W$7*$Q22^3+W$8*$Q22^2+W$9*$Q22+W$10</f>
        <v>0.64018454777312972</v>
      </c>
      <c r="W22" s="83"/>
    </row>
    <row r="23" spans="2:37" x14ac:dyDescent="0.25">
      <c r="B23" s="14">
        <v>50</v>
      </c>
      <c r="C23" s="7">
        <v>1.75</v>
      </c>
      <c r="D23" s="22"/>
      <c r="E23" s="22"/>
      <c r="F23" s="22"/>
      <c r="G23" s="22"/>
      <c r="I23" s="22"/>
      <c r="J23" s="22"/>
      <c r="K23" s="22"/>
      <c r="L23" s="22"/>
      <c r="M23" s="22"/>
      <c r="N23" s="22"/>
      <c r="O23" s="22"/>
      <c r="Q23" s="17">
        <v>24</v>
      </c>
      <c r="R23" s="81">
        <f t="shared" si="2"/>
        <v>3.1973107784398822</v>
      </c>
      <c r="S23" s="82"/>
      <c r="T23" s="81">
        <f t="shared" ref="T23" si="11">U$5*$Q23^5+U$6*$Q23^4+U$7*$Q23^3+U$8*$Q23^2+U$9*$Q23+U$10</f>
        <v>0.44658749234042139</v>
      </c>
      <c r="U23" s="83"/>
      <c r="V23" s="81">
        <f t="shared" ref="V23" si="12">W$5*$Q23^5+W$6*$Q23^4+W$7*$Q23^3+W$8*$Q23^2+W$9*$Q23+W$10</f>
        <v>0.66346368685959944</v>
      </c>
      <c r="W23" s="83"/>
    </row>
    <row r="24" spans="2:37" x14ac:dyDescent="0.25">
      <c r="B24" s="14">
        <v>55</v>
      </c>
      <c r="C24" s="7">
        <v>1.6</v>
      </c>
      <c r="D24" s="22"/>
      <c r="E24" s="22"/>
      <c r="F24" s="22"/>
      <c r="G24" s="22"/>
      <c r="I24" s="22"/>
      <c r="J24" s="22"/>
      <c r="K24" s="22"/>
      <c r="L24" s="22"/>
      <c r="M24" s="22"/>
      <c r="N24" s="22"/>
      <c r="O24" s="22"/>
      <c r="Q24" s="17">
        <v>26</v>
      </c>
      <c r="R24" s="81">
        <f t="shared" si="2"/>
        <v>2.989404489885175</v>
      </c>
      <c r="S24" s="82"/>
      <c r="T24" s="81">
        <f t="shared" ref="T24" si="13">U$5*$Q24^5+U$6*$Q24^4+U$7*$Q24^3+U$8*$Q24^2+U$9*$Q24+U$10</f>
        <v>0.45798434597886362</v>
      </c>
      <c r="U24" s="83"/>
      <c r="V24" s="81">
        <f t="shared" ref="V24" si="14">W$5*$Q24^5+W$6*$Q24^4+W$7*$Q24^3+W$8*$Q24^2+W$9*$Q24+W$10</f>
        <v>0.68470509029345317</v>
      </c>
      <c r="W24" s="83"/>
    </row>
    <row r="25" spans="2:37" x14ac:dyDescent="0.25">
      <c r="B25" s="14">
        <v>60</v>
      </c>
      <c r="C25" s="7">
        <v>1.5</v>
      </c>
      <c r="D25" s="22"/>
      <c r="E25" s="22"/>
      <c r="F25" s="22"/>
      <c r="G25" s="22"/>
      <c r="I25" s="22"/>
      <c r="J25" s="22"/>
      <c r="K25" s="22"/>
      <c r="L25" s="22"/>
      <c r="M25" s="22"/>
      <c r="N25" s="22"/>
      <c r="O25" s="22"/>
      <c r="Q25" s="17">
        <v>28</v>
      </c>
      <c r="R25" s="81">
        <f t="shared" si="2"/>
        <v>2.8089858302387398</v>
      </c>
      <c r="S25" s="82"/>
      <c r="T25" s="81">
        <f t="shared" ref="T25" si="15">U$5*$Q25^5+U$6*$Q25^4+U$7*$Q25^3+U$8*$Q25^2+U$9*$Q25+U$10</f>
        <v>0.46928853187977726</v>
      </c>
      <c r="U25" s="83"/>
      <c r="V25" s="81">
        <f t="shared" ref="V25" si="16">W$5*$Q25^5+W$6*$Q25^4+W$7*$Q25^3+W$8*$Q25^2+W$9*$Q25+W$10</f>
        <v>0.70436591922994429</v>
      </c>
      <c r="W25" s="83"/>
    </row>
    <row r="26" spans="2:37" x14ac:dyDescent="0.25">
      <c r="B26" s="14">
        <v>65</v>
      </c>
      <c r="C26" s="7">
        <v>1.4</v>
      </c>
      <c r="D26" s="22"/>
      <c r="E26" s="22"/>
      <c r="F26" s="22"/>
      <c r="G26" s="22"/>
      <c r="I26" s="22"/>
      <c r="J26" s="22"/>
      <c r="K26" s="22"/>
      <c r="L26" s="22"/>
      <c r="M26" s="22"/>
      <c r="N26" s="22"/>
      <c r="O26" s="22"/>
      <c r="Q26" s="17">
        <v>30</v>
      </c>
      <c r="R26" s="81">
        <f t="shared" si="2"/>
        <v>2.65082123408936</v>
      </c>
      <c r="S26" s="82"/>
      <c r="T26" s="81">
        <f t="shared" ref="T26" si="17">U$5*$Q26^5+U$6*$Q26^4+U$7*$Q26^3+U$8*$Q26^2+U$9*$Q26+U$10</f>
        <v>0.48084575209681124</v>
      </c>
      <c r="U26" s="83"/>
      <c r="V26" s="81">
        <f t="shared" ref="V26" si="18">W$5*$Q26^5+W$6*$Q26^4+W$7*$Q26^3+W$8*$Q26^2+W$9*$Q26+W$10</f>
        <v>0.72282225442727333</v>
      </c>
      <c r="W26" s="83"/>
    </row>
    <row r="27" spans="2:37" x14ac:dyDescent="0.25">
      <c r="B27" s="14">
        <v>70</v>
      </c>
      <c r="C27" s="7">
        <v>1.3</v>
      </c>
      <c r="D27" s="22"/>
      <c r="E27" s="22"/>
      <c r="F27" s="22"/>
      <c r="G27" s="22"/>
      <c r="I27" s="22"/>
      <c r="J27" s="22"/>
      <c r="K27" s="22"/>
      <c r="L27" s="22"/>
      <c r="M27" s="22"/>
      <c r="N27" s="22"/>
      <c r="O27" s="22"/>
      <c r="Q27" s="17">
        <v>32</v>
      </c>
      <c r="R27" s="81">
        <f t="shared" si="2"/>
        <v>2.5109398715970523</v>
      </c>
      <c r="S27" s="82"/>
      <c r="T27" s="81">
        <f t="shared" ref="T27" si="19">U$5*$Q27^5+U$6*$Q27^4+U$7*$Q27^3+U$8*$Q27^2+U$9*$Q27+U$10</f>
        <v>0.49291586606123516</v>
      </c>
      <c r="U27" s="83"/>
      <c r="V27" s="81">
        <f t="shared" ref="V27" si="20">W$5*$Q27^5+W$6*$Q27^4+W$7*$Q27^3+W$8*$Q27^2+W$9*$Q27+W$10</f>
        <v>0.74037535421026091</v>
      </c>
      <c r="W27" s="83"/>
    </row>
    <row r="28" spans="2:37" x14ac:dyDescent="0.25">
      <c r="B28" s="14">
        <v>75</v>
      </c>
      <c r="C28" s="7">
        <v>1.2</v>
      </c>
      <c r="D28" s="22"/>
      <c r="E28" s="22"/>
      <c r="F28" s="22"/>
      <c r="G28" s="22"/>
      <c r="I28" s="22"/>
      <c r="J28" s="22"/>
      <c r="K28" s="22"/>
      <c r="L28" s="22"/>
      <c r="M28" s="22"/>
      <c r="N28" s="22"/>
      <c r="O28" s="22"/>
      <c r="Q28" s="17">
        <v>34</v>
      </c>
      <c r="R28" s="81">
        <f t="shared" si="2"/>
        <v>2.3862723246814039</v>
      </c>
      <c r="S28" s="82"/>
      <c r="T28" s="81">
        <f t="shared" ref="T28" si="21">U$5*$Q28^5+U$6*$Q28^4+U$7*$Q28^3+U$8*$Q28^2+U$9*$Q28+U$10</f>
        <v>0.50568073926760237</v>
      </c>
      <c r="U28" s="83"/>
      <c r="V28" s="81">
        <f t="shared" ref="V28" si="22">W$5*$Q28^5+W$6*$Q28^4+W$7*$Q28^3+W$8*$Q28^2+W$9*$Q28+W$10</f>
        <v>0.75725791243401885</v>
      </c>
      <c r="W28" s="83"/>
    </row>
    <row r="29" spans="2:37" x14ac:dyDescent="0.25">
      <c r="B29" s="14">
        <v>80</v>
      </c>
      <c r="C29" s="7">
        <v>1.1000000000000001</v>
      </c>
      <c r="D29" s="22"/>
      <c r="E29" s="22"/>
      <c r="F29" s="22"/>
      <c r="G29" s="22"/>
      <c r="I29" s="22"/>
      <c r="J29" s="22"/>
      <c r="K29" s="22"/>
      <c r="L29" s="22"/>
      <c r="M29" s="22"/>
      <c r="N29" s="22"/>
      <c r="O29" s="22"/>
      <c r="Q29" s="17">
        <v>36</v>
      </c>
      <c r="R29" s="81">
        <f t="shared" si="2"/>
        <v>2.2744070565278562</v>
      </c>
      <c r="S29" s="82"/>
      <c r="T29" s="81">
        <f t="shared" ref="T29" si="23">U$5*$Q29^5+U$6*$Q29^4+U$7*$Q29^3+U$8*$Q29^2+U$9*$Q29+U$10</f>
        <v>0.51925209195940747</v>
      </c>
      <c r="U29" s="83"/>
      <c r="V29" s="81">
        <f t="shared" ref="V29" si="24">W$5*$Q29^5+W$6*$Q29^4+W$7*$Q29^3+W$8*$Q29^2+W$9*$Q29+W$10</f>
        <v>0.77364031644762443</v>
      </c>
      <c r="W29" s="83"/>
    </row>
    <row r="30" spans="2:37" x14ac:dyDescent="0.25">
      <c r="B30" s="14">
        <v>85</v>
      </c>
      <c r="C30" s="7">
        <v>1.05</v>
      </c>
      <c r="D30" s="22"/>
      <c r="E30" s="22"/>
      <c r="F30" s="22"/>
      <c r="G30" s="22"/>
      <c r="I30" s="22"/>
      <c r="J30" s="22"/>
      <c r="K30" s="22"/>
      <c r="L30" s="22"/>
      <c r="M30" s="22"/>
      <c r="N30" s="22"/>
      <c r="O30" s="22"/>
      <c r="Q30" s="17">
        <v>38</v>
      </c>
      <c r="R30" s="81">
        <f t="shared" si="2"/>
        <v>2.1734220740860732</v>
      </c>
      <c r="S30" s="82"/>
      <c r="T30" s="81">
        <f t="shared" ref="T30" si="25">U$5*$Q30^5+U$6*$Q30^4+U$7*$Q30^3+U$8*$Q30^2+U$9*$Q30+U$10</f>
        <v>0.53367934781474902</v>
      </c>
      <c r="U30" s="83"/>
      <c r="V30" s="81">
        <f t="shared" ref="V30" si="26">W$5*$Q30^5+W$6*$Q30^4+W$7*$Q30^3+W$8*$Q30^2+W$9*$Q30+W$10</f>
        <v>0.78963690505779294</v>
      </c>
      <c r="W30" s="83"/>
    </row>
    <row r="31" spans="2:37" ht="15.75" thickBot="1" x14ac:dyDescent="0.3">
      <c r="B31" s="19">
        <v>90</v>
      </c>
      <c r="C31" s="8">
        <v>1</v>
      </c>
      <c r="D31" s="22"/>
      <c r="E31" s="22"/>
      <c r="F31" s="22"/>
      <c r="G31" s="22"/>
      <c r="I31" s="22"/>
      <c r="J31" s="22"/>
      <c r="K31" s="22"/>
      <c r="L31" s="22"/>
      <c r="M31" s="22"/>
      <c r="N31" s="22"/>
      <c r="O31" s="22"/>
      <c r="Q31" s="17">
        <v>40</v>
      </c>
      <c r="R31" s="81">
        <f t="shared" si="2"/>
        <v>2.0817659559509192</v>
      </c>
      <c r="S31" s="82"/>
      <c r="T31" s="81">
        <f t="shared" ref="T31" si="27">U$5*$Q31^5+U$6*$Q31^4+U$7*$Q31^3+U$8*$Q31^2+U$9*$Q31+U$10</f>
        <v>0.54895748263198696</v>
      </c>
      <c r="U31" s="83"/>
      <c r="V31" s="81">
        <f t="shared" ref="V31" si="28">W$5*$Q31^5+W$6*$Q31^4+W$7*$Q31^3+W$8*$Q31^2+W$9*$Q31+W$10</f>
        <v>0.80531222649254941</v>
      </c>
      <c r="W31" s="83"/>
    </row>
    <row r="32" spans="2:37" x14ac:dyDescent="0.25"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Q32" s="17">
        <v>42</v>
      </c>
      <c r="R32" s="81">
        <f t="shared" si="2"/>
        <v>1.9981721004609789</v>
      </c>
      <c r="S32" s="82"/>
      <c r="T32" s="81">
        <f t="shared" ref="T32" si="29">U$5*$Q32^5+U$6*$Q32^4+U$7*$Q32^3+U$8*$Q32^2+U$9*$Q32+U$10</f>
        <v>0.565034873015404</v>
      </c>
      <c r="U32" s="83"/>
      <c r="V32" s="81">
        <f t="shared" ref="V32" si="30">W$5*$Q32^5+W$6*$Q32^4+W$7*$Q32^3+W$8*$Q32^2+W$9*$Q32+W$10</f>
        <v>0.82068729636490323</v>
      </c>
      <c r="W32" s="83"/>
    </row>
    <row r="33" spans="2:23" ht="15.75" thickBot="1" x14ac:dyDescent="0.3"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Q33" s="17">
        <v>44</v>
      </c>
      <c r="R33" s="81">
        <f t="shared" si="2"/>
        <v>1.9215958251494467</v>
      </c>
      <c r="S33" s="82"/>
      <c r="T33" s="81">
        <f t="shared" ref="T33" si="31">U$5*$Q33^5+U$6*$Q33^4+U$7*$Q33^3+U$8*$Q33^2+U$9*$Q33+U$10</f>
        <v>0.58182114506086702</v>
      </c>
      <c r="U33" s="83"/>
      <c r="V33" s="81">
        <f t="shared" ref="V33" si="32">W$5*$Q33^5+W$6*$Q33^4+W$7*$Q33^3+W$8*$Q33^2+W$9*$Q33+W$10</f>
        <v>0.83574585563651871</v>
      </c>
      <c r="W33" s="83"/>
    </row>
    <row r="34" spans="2:23" ht="15.75" thickBot="1" x14ac:dyDescent="0.3">
      <c r="B34" s="69" t="s">
        <v>11</v>
      </c>
      <c r="C34" s="70"/>
      <c r="D34" s="70"/>
      <c r="E34" s="70"/>
      <c r="F34" s="70"/>
      <c r="G34" s="70"/>
      <c r="H34" s="71"/>
      <c r="I34" s="22"/>
      <c r="Q34" s="17">
        <v>46</v>
      </c>
      <c r="R34" s="81">
        <f t="shared" si="2"/>
        <v>1.851167496422611</v>
      </c>
      <c r="S34" s="82"/>
      <c r="T34" s="81">
        <f t="shared" ref="T34" si="33">U$5*$Q34^5+U$6*$Q34^4+U$7*$Q34^3+U$8*$Q34^2+U$9*$Q34+U$10</f>
        <v>0.5991950230414842</v>
      </c>
      <c r="U34" s="83"/>
      <c r="V34" s="81">
        <f t="shared" ref="V34" si="34">W$5*$Q34^5+W$6*$Q34^4+W$7*$Q34^3+W$8*$Q34^2+W$9*$Q34+W$10</f>
        <v>0.85044062858138902</v>
      </c>
      <c r="W34" s="83"/>
    </row>
    <row r="35" spans="2:23" ht="15.75" thickBot="1" x14ac:dyDescent="0.3">
      <c r="B35" s="15" t="s">
        <v>3</v>
      </c>
      <c r="C35" s="29" t="s">
        <v>15</v>
      </c>
      <c r="D35" s="29" t="s">
        <v>16</v>
      </c>
      <c r="E35" s="29" t="s">
        <v>17</v>
      </c>
      <c r="F35" s="29" t="s">
        <v>18</v>
      </c>
      <c r="G35" s="29" t="s">
        <v>19</v>
      </c>
      <c r="H35" s="16" t="s">
        <v>2</v>
      </c>
      <c r="I35" s="22"/>
      <c r="J35" s="30">
        <v>5</v>
      </c>
      <c r="K35" s="31">
        <v>4</v>
      </c>
      <c r="L35" s="31">
        <v>3</v>
      </c>
      <c r="M35" s="31">
        <v>2</v>
      </c>
      <c r="N35" s="31">
        <v>1</v>
      </c>
      <c r="O35" s="32">
        <v>0</v>
      </c>
      <c r="Q35" s="17">
        <v>48</v>
      </c>
      <c r="R35" s="81">
        <f t="shared" si="2"/>
        <v>1.7861571045852793</v>
      </c>
      <c r="S35" s="82"/>
      <c r="T35" s="81">
        <f t="shared" ref="T35" si="35">U$5*$Q35^5+U$6*$Q35^4+U$7*$Q35^3+U$8*$Q35^2+U$9*$Q35+U$10</f>
        <v>0.61701217809326492</v>
      </c>
      <c r="U35" s="83"/>
      <c r="V35" s="81">
        <f t="shared" ref="V35" si="36">W$5*$Q35^5+W$6*$Q35^4+W$7*$Q35^3+W$8*$Q35^2+W$9*$Q35+W$10</f>
        <v>0.86469958074951059</v>
      </c>
      <c r="W35" s="83"/>
    </row>
    <row r="36" spans="2:23" ht="15.75" thickBot="1" x14ac:dyDescent="0.3">
      <c r="B36" s="10">
        <v>0</v>
      </c>
      <c r="C36" s="11">
        <f>B36</f>
        <v>0</v>
      </c>
      <c r="D36" s="12">
        <f>B36^2</f>
        <v>0</v>
      </c>
      <c r="E36" s="12">
        <f>B36^3</f>
        <v>0</v>
      </c>
      <c r="F36" s="12">
        <f>B36^4</f>
        <v>0</v>
      </c>
      <c r="G36" s="13">
        <f>B36^5</f>
        <v>0</v>
      </c>
      <c r="H36" s="24">
        <v>0</v>
      </c>
      <c r="I36" s="22"/>
      <c r="J36" s="33">
        <f t="array" ref="J36:O36">LINEST(H36:H64,C36:G64)</f>
        <v>2.0439285573032595E-9</v>
      </c>
      <c r="K36" s="34">
        <v>-5.0969849379748936E-7</v>
      </c>
      <c r="L36" s="34">
        <v>4.7328884979481988E-5</v>
      </c>
      <c r="M36" s="34">
        <v>-1.9941643368542347E-3</v>
      </c>
      <c r="N36" s="34">
        <v>4.4519956591252824E-2</v>
      </c>
      <c r="O36" s="25">
        <v>2.5303379115521274E-2</v>
      </c>
      <c r="Q36" s="17">
        <v>50</v>
      </c>
      <c r="R36" s="81">
        <f t="shared" si="2"/>
        <v>1.7259471420953691</v>
      </c>
      <c r="S36" s="82"/>
      <c r="T36" s="81">
        <f t="shared" ref="T36" si="37">U$5*$Q36^5+U$6*$Q36^4+U$7*$Q36^3+U$8*$Q36^2+U$9*$Q36+U$10</f>
        <v>0.63511307690078445</v>
      </c>
      <c r="U36" s="83"/>
      <c r="V36" s="81">
        <f t="shared" ref="V36" si="38">W$5*$Q36^5+W$6*$Q36^4+W$7*$Q36^3+W$8*$Q36^2+W$9*$Q36+W$10</f>
        <v>0.87843217693055209</v>
      </c>
      <c r="W36" s="83"/>
    </row>
    <row r="37" spans="2:23" x14ac:dyDescent="0.25">
      <c r="B37" s="14">
        <v>1</v>
      </c>
      <c r="C37" s="14">
        <f t="shared" ref="C37:C64" si="39">B37</f>
        <v>1</v>
      </c>
      <c r="D37" s="2">
        <f t="shared" ref="D37:D64" si="40">B37^2</f>
        <v>1</v>
      </c>
      <c r="E37" s="2">
        <f t="shared" ref="E37:E64" si="41">B37^3</f>
        <v>1</v>
      </c>
      <c r="F37" s="2">
        <f t="shared" ref="F37:F64" si="42">B37^4</f>
        <v>1</v>
      </c>
      <c r="G37" s="5">
        <f t="shared" ref="G37:G64" si="43">B37^5</f>
        <v>1</v>
      </c>
      <c r="H37" s="7">
        <v>7.0000000000000007E-2</v>
      </c>
      <c r="I37" s="22"/>
      <c r="J37" s="22"/>
      <c r="K37" s="22"/>
      <c r="L37" s="22"/>
      <c r="M37" s="22"/>
      <c r="N37" s="22"/>
      <c r="O37" s="22"/>
      <c r="Q37" s="17">
        <v>52</v>
      </c>
      <c r="R37" s="81">
        <f t="shared" si="2"/>
        <v>1.6700115935220261</v>
      </c>
      <c r="S37" s="82"/>
      <c r="T37" s="81">
        <f t="shared" ref="T37" si="44">U$5*$Q37^5+U$6*$Q37^4+U$7*$Q37^3+U$8*$Q37^2+U$9*$Q37+U$10</f>
        <v>0.65333083038283934</v>
      </c>
      <c r="U37" s="83"/>
      <c r="V37" s="81">
        <f t="shared" ref="V37" si="45">W$5*$Q37^5+W$6*$Q37^4+W$7*$Q37^3+W$8*$Q37^2+W$9*$Q37+W$10</f>
        <v>0.89153563911753153</v>
      </c>
      <c r="W37" s="83"/>
    </row>
    <row r="38" spans="2:23" x14ac:dyDescent="0.25">
      <c r="B38" s="14">
        <v>2</v>
      </c>
      <c r="C38" s="14">
        <f t="shared" si="39"/>
        <v>2</v>
      </c>
      <c r="D38" s="2">
        <f t="shared" si="40"/>
        <v>4</v>
      </c>
      <c r="E38" s="2">
        <f t="shared" si="41"/>
        <v>8</v>
      </c>
      <c r="F38" s="2">
        <f t="shared" si="42"/>
        <v>16</v>
      </c>
      <c r="G38" s="5">
        <f t="shared" si="43"/>
        <v>32</v>
      </c>
      <c r="H38" s="7">
        <v>0.11</v>
      </c>
      <c r="I38" s="22"/>
      <c r="J38" s="22"/>
      <c r="K38" s="22"/>
      <c r="L38" s="22"/>
      <c r="M38" s="22"/>
      <c r="N38" s="22"/>
      <c r="O38" s="22"/>
      <c r="Q38" s="17">
        <v>54</v>
      </c>
      <c r="R38" s="81">
        <f t="shared" si="2"/>
        <v>1.6178994840494738</v>
      </c>
      <c r="S38" s="82"/>
      <c r="T38" s="81">
        <f t="shared" ref="T38" si="46">U$5*$Q38^5+U$6*$Q38^4+U$7*$Q38^3+U$8*$Q38^2+U$9*$Q38+U$10</f>
        <v>0.67149904237810976</v>
      </c>
      <c r="U38" s="83"/>
      <c r="V38" s="81">
        <f t="shared" ref="V38" si="47">W$5*$Q38^5+W$6*$Q38^4+W$7*$Q38^3+W$8*$Q38^2+W$9*$Q38+W$10</f>
        <v>0.90390120447048394</v>
      </c>
      <c r="W38" s="83"/>
    </row>
    <row r="39" spans="2:23" x14ac:dyDescent="0.25">
      <c r="B39" s="14">
        <v>3</v>
      </c>
      <c r="C39" s="14">
        <f t="shared" si="39"/>
        <v>3</v>
      </c>
      <c r="D39" s="2">
        <f t="shared" si="40"/>
        <v>9</v>
      </c>
      <c r="E39" s="2">
        <f t="shared" si="41"/>
        <v>27</v>
      </c>
      <c r="F39" s="2">
        <f t="shared" si="42"/>
        <v>81</v>
      </c>
      <c r="G39" s="5">
        <f t="shared" si="43"/>
        <v>243</v>
      </c>
      <c r="H39" s="7">
        <v>0.15</v>
      </c>
      <c r="I39" s="22"/>
      <c r="J39" s="22"/>
      <c r="K39" s="22"/>
      <c r="L39" s="22"/>
      <c r="M39" s="22"/>
      <c r="N39" s="22"/>
      <c r="O39" s="22"/>
      <c r="Q39" s="17">
        <v>56</v>
      </c>
      <c r="R39" s="81">
        <f t="shared" si="2"/>
        <v>1.5692218695764302</v>
      </c>
      <c r="S39" s="82"/>
      <c r="T39" s="81">
        <f t="shared" ref="T39" si="48">U$5*$Q39^5+U$6*$Q39^4+U$7*$Q39^3+U$8*$Q39^2+U$9*$Q39+U$10</f>
        <v>0.68945965833081502</v>
      </c>
      <c r="U39" s="83"/>
      <c r="V39" s="81">
        <f t="shared" ref="V39" si="49">W$5*$Q39^5+W$6*$Q39^4+W$7*$Q39^3+W$8*$Q39^2+W$9*$Q39+W$10</f>
        <v>0.91542038328013886</v>
      </c>
      <c r="W39" s="83"/>
    </row>
    <row r="40" spans="2:23" x14ac:dyDescent="0.25">
      <c r="B40" s="14">
        <v>4</v>
      </c>
      <c r="C40" s="14">
        <f t="shared" si="39"/>
        <v>4</v>
      </c>
      <c r="D40" s="2">
        <f t="shared" si="40"/>
        <v>16</v>
      </c>
      <c r="E40" s="2">
        <f t="shared" si="41"/>
        <v>64</v>
      </c>
      <c r="F40" s="2">
        <f t="shared" si="42"/>
        <v>256</v>
      </c>
      <c r="G40" s="5">
        <f t="shared" si="43"/>
        <v>1024</v>
      </c>
      <c r="H40" s="7">
        <v>0.18</v>
      </c>
      <c r="I40" s="22"/>
      <c r="J40" s="22"/>
      <c r="K40" s="22"/>
      <c r="L40" s="22"/>
      <c r="M40" s="22"/>
      <c r="N40" s="22"/>
      <c r="O40" s="22"/>
      <c r="Q40" s="17">
        <v>58</v>
      </c>
      <c r="R40" s="81">
        <f t="shared" si="2"/>
        <v>1.5236414543077124</v>
      </c>
      <c r="S40" s="82"/>
      <c r="T40" s="81">
        <f t="shared" ref="T40" si="50">U$5*$Q40^5+U$6*$Q40^4+U$7*$Q40^3+U$8*$Q40^2+U$9*$Q40+U$10</f>
        <v>0.70707081397638616</v>
      </c>
      <c r="U40" s="83"/>
      <c r="V40" s="81">
        <f t="shared" ref="V40" si="51">W$5*$Q40^5+W$6*$Q40^4+W$7*$Q40^3+W$8*$Q40^2+W$9*$Q40+W$10</f>
        <v>0.92599121693159026</v>
      </c>
      <c r="W40" s="83"/>
    </row>
    <row r="41" spans="2:23" x14ac:dyDescent="0.25">
      <c r="B41" s="14">
        <v>5</v>
      </c>
      <c r="C41" s="14">
        <f t="shared" si="39"/>
        <v>5</v>
      </c>
      <c r="D41" s="2">
        <f t="shared" si="40"/>
        <v>25</v>
      </c>
      <c r="E41" s="2">
        <f t="shared" si="41"/>
        <v>125</v>
      </c>
      <c r="F41" s="2">
        <f t="shared" si="42"/>
        <v>625</v>
      </c>
      <c r="G41" s="5">
        <f t="shared" si="43"/>
        <v>3125</v>
      </c>
      <c r="H41" s="7">
        <v>0.21</v>
      </c>
      <c r="I41" s="22"/>
      <c r="J41" s="22"/>
      <c r="K41" s="22"/>
      <c r="L41" s="22"/>
      <c r="M41" s="22"/>
      <c r="N41" s="22"/>
      <c r="O41" s="22"/>
      <c r="Q41" s="17">
        <v>60</v>
      </c>
      <c r="R41" s="81">
        <f t="shared" si="2"/>
        <v>1.4808642350883867</v>
      </c>
      <c r="S41" s="82"/>
      <c r="T41" s="81">
        <f t="shared" ref="T41" si="52">U$5*$Q41^5+U$6*$Q41^4+U$7*$Q41^3+U$8*$Q41^2+U$9*$Q41+U$10</f>
        <v>0.72421468402710776</v>
      </c>
      <c r="U41" s="83"/>
      <c r="V41" s="81">
        <f t="shared" ref="V41" si="53">W$5*$Q41^5+W$6*$Q41^4+W$7*$Q41^3+W$8*$Q41^2+W$9*$Q41+W$10</f>
        <v>0.93552453586797313</v>
      </c>
      <c r="W41" s="83"/>
    </row>
    <row r="42" spans="2:23" x14ac:dyDescent="0.25">
      <c r="B42" s="14">
        <v>6</v>
      </c>
      <c r="C42" s="14">
        <f t="shared" si="39"/>
        <v>6</v>
      </c>
      <c r="D42" s="2">
        <f t="shared" si="40"/>
        <v>36</v>
      </c>
      <c r="E42" s="2">
        <f t="shared" si="41"/>
        <v>216</v>
      </c>
      <c r="F42" s="2">
        <f t="shared" si="42"/>
        <v>1296</v>
      </c>
      <c r="G42" s="5">
        <f t="shared" si="43"/>
        <v>7776</v>
      </c>
      <c r="H42" s="7">
        <v>0.24</v>
      </c>
      <c r="I42" s="22"/>
      <c r="J42" s="22"/>
      <c r="K42" s="22"/>
      <c r="L42" s="22"/>
      <c r="M42" s="22"/>
      <c r="N42" s="22"/>
      <c r="O42" s="22"/>
      <c r="Q42" s="17">
        <v>62</v>
      </c>
      <c r="R42" s="81">
        <f t="shared" si="2"/>
        <v>1.4406327240771046</v>
      </c>
      <c r="S42" s="82"/>
      <c r="T42" s="81">
        <f t="shared" ref="T42" si="54">U$5*$Q42^5+U$6*$Q42^4+U$7*$Q42^3+U$8*$Q42^2+U$9*$Q42+U$10</f>
        <v>0.74080533085779221</v>
      </c>
      <c r="U42" s="83"/>
      <c r="V42" s="81">
        <f t="shared" ref="V42" si="55">W$5*$Q42^5+W$6*$Q42^4+W$7*$Q42^3+W$8*$Q42^2+W$9*$Q42+W$10</f>
        <v>0.943950217554129</v>
      </c>
      <c r="W42" s="83"/>
    </row>
    <row r="43" spans="2:23" x14ac:dyDescent="0.25">
      <c r="B43" s="14">
        <v>7</v>
      </c>
      <c r="C43" s="14">
        <f t="shared" si="39"/>
        <v>7</v>
      </c>
      <c r="D43" s="2">
        <f t="shared" si="40"/>
        <v>49</v>
      </c>
      <c r="E43" s="2">
        <f t="shared" si="41"/>
        <v>343</v>
      </c>
      <c r="F43" s="2">
        <f t="shared" si="42"/>
        <v>2401</v>
      </c>
      <c r="G43" s="5">
        <f t="shared" si="43"/>
        <v>16807</v>
      </c>
      <c r="H43" s="7">
        <v>0.26</v>
      </c>
      <c r="I43" s="22"/>
      <c r="J43" s="22"/>
      <c r="K43" s="22"/>
      <c r="L43" s="22"/>
      <c r="M43" s="22"/>
      <c r="N43" s="22"/>
      <c r="O43" s="22"/>
      <c r="Q43" s="17">
        <v>64</v>
      </c>
      <c r="R43" s="81">
        <f t="shared" si="2"/>
        <v>1.402720411504049</v>
      </c>
      <c r="S43" s="82"/>
      <c r="T43" s="81">
        <f t="shared" ref="T43" si="56">U$5*$Q43^5+U$6*$Q43^4+U$7*$Q43^3+U$8*$Q43^2+U$9*$Q43+U$10</f>
        <v>0.75679655319143446</v>
      </c>
      <c r="U43" s="83"/>
      <c r="V43" s="81">
        <f t="shared" ref="V43" si="57">W$5*$Q43^5+W$6*$Q43^4+W$7*$Q43^3+W$8*$Q43^2+W$9*$Q43+W$10</f>
        <v>0.95122344444028784</v>
      </c>
      <c r="W43" s="83"/>
    </row>
    <row r="44" spans="2:23" x14ac:dyDescent="0.25">
      <c r="B44" s="14">
        <v>8</v>
      </c>
      <c r="C44" s="14">
        <f t="shared" si="39"/>
        <v>8</v>
      </c>
      <c r="D44" s="2">
        <f t="shared" si="40"/>
        <v>64</v>
      </c>
      <c r="E44" s="2">
        <f t="shared" si="41"/>
        <v>512</v>
      </c>
      <c r="F44" s="2">
        <f t="shared" si="42"/>
        <v>4096</v>
      </c>
      <c r="G44" s="5">
        <f t="shared" si="43"/>
        <v>32768</v>
      </c>
      <c r="H44" s="7">
        <v>0.28000000000000003</v>
      </c>
      <c r="I44" s="22"/>
      <c r="J44" s="22"/>
      <c r="K44" s="22"/>
      <c r="L44" s="22"/>
      <c r="M44" s="22"/>
      <c r="N44" s="22"/>
      <c r="O44" s="22"/>
      <c r="Q44" s="17">
        <v>66</v>
      </c>
      <c r="R44" s="81">
        <f t="shared" si="2"/>
        <v>1.3669272108252604</v>
      </c>
      <c r="S44" s="82"/>
      <c r="T44" s="81">
        <f t="shared" ref="T44" si="58">U$5*$Q44^5+U$6*$Q44^4+U$7*$Q44^3+U$8*$Q44^2+U$9*$Q44+U$10</f>
        <v>0.77218973478487163</v>
      </c>
      <c r="U44" s="83"/>
      <c r="V44" s="81">
        <f t="shared" ref="V44" si="59">W$5*$Q44^5+W$6*$Q44^4+W$7*$Q44^3+W$8*$Q44^2+W$9*$Q44+W$10</f>
        <v>0.95733096192573042</v>
      </c>
      <c r="W44" s="83"/>
    </row>
    <row r="45" spans="2:23" x14ac:dyDescent="0.25">
      <c r="B45" s="14">
        <v>9</v>
      </c>
      <c r="C45" s="14">
        <f t="shared" si="39"/>
        <v>9</v>
      </c>
      <c r="D45" s="2">
        <f t="shared" si="40"/>
        <v>81</v>
      </c>
      <c r="E45" s="2">
        <f t="shared" si="41"/>
        <v>729</v>
      </c>
      <c r="F45" s="2">
        <f t="shared" si="42"/>
        <v>6561</v>
      </c>
      <c r="G45" s="5">
        <f t="shared" si="43"/>
        <v>59049</v>
      </c>
      <c r="H45" s="7">
        <v>0.3</v>
      </c>
      <c r="I45" s="22"/>
      <c r="J45" s="22"/>
      <c r="K45" s="22"/>
      <c r="L45" s="22"/>
      <c r="M45" s="22"/>
      <c r="N45" s="22"/>
      <c r="O45" s="22"/>
      <c r="Q45" s="17">
        <v>68</v>
      </c>
      <c r="R45" s="81">
        <f t="shared" si="2"/>
        <v>1.3330756881521142</v>
      </c>
      <c r="S45" s="82"/>
      <c r="T45" s="81">
        <f t="shared" ref="T45" si="60">U$5*$Q45^5+U$6*$Q45^4+U$7*$Q45^3+U$8*$Q45^2+U$9*$Q45+U$10</f>
        <v>0.78704169311444616</v>
      </c>
      <c r="U45" s="83"/>
      <c r="V45" s="81">
        <f t="shared" ref="V45" si="61">W$5*$Q45^5+W$6*$Q45^4+W$7*$Q45^3+W$8*$Q45^2+W$9*$Q45+W$10</f>
        <v>0.9622973363224725</v>
      </c>
      <c r="W45" s="83"/>
    </row>
    <row r="46" spans="2:23" x14ac:dyDescent="0.25">
      <c r="B46" s="14">
        <v>10</v>
      </c>
      <c r="C46" s="14">
        <f t="shared" si="39"/>
        <v>10</v>
      </c>
      <c r="D46" s="2">
        <f t="shared" si="40"/>
        <v>100</v>
      </c>
      <c r="E46" s="2">
        <f t="shared" si="41"/>
        <v>1000</v>
      </c>
      <c r="F46" s="2">
        <f t="shared" si="42"/>
        <v>10000</v>
      </c>
      <c r="G46" s="5">
        <f t="shared" si="43"/>
        <v>100000</v>
      </c>
      <c r="H46" s="7">
        <v>0.315</v>
      </c>
      <c r="I46" s="22"/>
      <c r="J46" s="22"/>
      <c r="K46" s="22"/>
      <c r="L46" s="22"/>
      <c r="M46" s="22"/>
      <c r="N46" s="22"/>
      <c r="O46" s="22"/>
      <c r="Q46" s="17">
        <v>70</v>
      </c>
      <c r="R46" s="81">
        <f t="shared" si="2"/>
        <v>1.301007922320373</v>
      </c>
      <c r="S46" s="82"/>
      <c r="T46" s="81">
        <f t="shared" ref="T46" si="62">U$5*$Q46^5+U$6*$Q46^4+U$7*$Q46^3+U$8*$Q46^2+U$9*$Q46+U$10</f>
        <v>0.80147252806165925</v>
      </c>
      <c r="U46" s="83"/>
      <c r="V46" s="81">
        <f t="shared" ref="V46" si="63">W$5*$Q46^5+W$6*$Q46^4+W$7*$Q46^3+W$8*$Q46^2+W$9*$Q46+W$10</f>
        <v>0.96619121281893028</v>
      </c>
      <c r="W46" s="83"/>
    </row>
    <row r="47" spans="2:23" x14ac:dyDescent="0.25">
      <c r="B47" s="14">
        <v>11</v>
      </c>
      <c r="C47" s="14">
        <f t="shared" si="39"/>
        <v>11</v>
      </c>
      <c r="D47" s="2">
        <f t="shared" si="40"/>
        <v>121</v>
      </c>
      <c r="E47" s="2">
        <f t="shared" si="41"/>
        <v>1331</v>
      </c>
      <c r="F47" s="2">
        <f t="shared" si="42"/>
        <v>14641</v>
      </c>
      <c r="G47" s="5">
        <f t="shared" si="43"/>
        <v>161051</v>
      </c>
      <c r="H47" s="7">
        <v>0.33</v>
      </c>
      <c r="I47" s="22"/>
      <c r="J47" s="22"/>
      <c r="K47" s="22"/>
      <c r="L47" s="22"/>
      <c r="M47" s="22"/>
      <c r="N47" s="22"/>
      <c r="O47" s="22"/>
      <c r="Q47" s="17">
        <v>72</v>
      </c>
      <c r="R47" s="81">
        <f t="shared" si="2"/>
        <v>1.2705828754996353</v>
      </c>
      <c r="S47" s="82"/>
      <c r="T47" s="81">
        <f t="shared" ref="T47" si="64">U$5*$Q47^5+U$6*$Q47^4+U$7*$Q47^3+U$8*$Q47^2+U$9*$Q47+U$10</f>
        <v>0.81567347059884288</v>
      </c>
      <c r="U47" s="83"/>
      <c r="V47" s="81">
        <f t="shared" ref="V47" si="65">W$5*$Q47^5+W$6*$Q47^4+W$7*$Q47^3+W$8*$Q47^2+W$9*$Q47+W$10</f>
        <v>0.96913157344359169</v>
      </c>
      <c r="W47" s="83"/>
    </row>
    <row r="48" spans="2:23" x14ac:dyDescent="0.25">
      <c r="B48" s="14">
        <v>12</v>
      </c>
      <c r="C48" s="14">
        <f t="shared" si="39"/>
        <v>12</v>
      </c>
      <c r="D48" s="2">
        <f t="shared" si="40"/>
        <v>144</v>
      </c>
      <c r="E48" s="2">
        <f t="shared" si="41"/>
        <v>1728</v>
      </c>
      <c r="F48" s="2">
        <f t="shared" si="42"/>
        <v>20736</v>
      </c>
      <c r="G48" s="5">
        <f t="shared" si="43"/>
        <v>248832</v>
      </c>
      <c r="H48" s="7">
        <v>0.34</v>
      </c>
      <c r="I48" s="22"/>
      <c r="J48" s="22"/>
      <c r="K48" s="22"/>
      <c r="L48" s="22"/>
      <c r="M48" s="22"/>
      <c r="N48" s="22"/>
      <c r="O48" s="22"/>
      <c r="Q48" s="17">
        <v>74</v>
      </c>
      <c r="R48" s="81">
        <f t="shared" si="2"/>
        <v>1.2416741797496831</v>
      </c>
      <c r="S48" s="82"/>
      <c r="T48" s="81">
        <f t="shared" ref="T48" si="66">U$5*$Q48^5+U$6*$Q48^4+U$7*$Q48^3+U$8*$Q48^2+U$9*$Q48+U$10</f>
        <v>0.82991473147480388</v>
      </c>
      <c r="U48" s="83"/>
      <c r="V48" s="81">
        <f t="shared" ref="V48" si="67">W$5*$Q48^5+W$6*$Q48^4+W$7*$Q48^3+W$8*$Q48^2+W$9*$Q48+W$10</f>
        <v>0.97129399502869562</v>
      </c>
      <c r="W48" s="83"/>
    </row>
    <row r="49" spans="2:37" x14ac:dyDescent="0.25">
      <c r="B49" s="14">
        <v>15</v>
      </c>
      <c r="C49" s="14">
        <f t="shared" si="39"/>
        <v>15</v>
      </c>
      <c r="D49" s="2">
        <f t="shared" si="40"/>
        <v>225</v>
      </c>
      <c r="E49" s="2">
        <f t="shared" si="41"/>
        <v>3375</v>
      </c>
      <c r="F49" s="2">
        <f t="shared" si="42"/>
        <v>50625</v>
      </c>
      <c r="G49" s="5">
        <f t="shared" si="43"/>
        <v>759375</v>
      </c>
      <c r="H49" s="7">
        <v>0.36499999999999999</v>
      </c>
      <c r="I49" s="22"/>
      <c r="J49" s="22"/>
      <c r="K49" s="22"/>
      <c r="L49" s="22"/>
      <c r="M49" s="22"/>
      <c r="N49" s="22"/>
      <c r="O49" s="22"/>
      <c r="Q49" s="17">
        <v>76</v>
      </c>
      <c r="R49" s="81">
        <f t="shared" si="2"/>
        <v>1.2141682644893088</v>
      </c>
      <c r="S49" s="82"/>
      <c r="T49" s="81">
        <f t="shared" ref="T49" si="68">U$5*$Q49^5+U$6*$Q49^4+U$7*$Q49^3+U$8*$Q49^2+U$9*$Q49+U$10</f>
        <v>0.84455334990049868</v>
      </c>
      <c r="U49" s="83"/>
      <c r="V49" s="81">
        <f t="shared" ref="V49" si="69">W$5*$Q49^5+W$6*$Q49^4+W$7*$Q49^3+W$8*$Q49^2+W$9*$Q49+W$10</f>
        <v>0.97291690717389701</v>
      </c>
      <c r="W49" s="83"/>
    </row>
    <row r="50" spans="2:37" x14ac:dyDescent="0.25">
      <c r="B50" s="14">
        <v>20</v>
      </c>
      <c r="C50" s="14">
        <f t="shared" si="39"/>
        <v>20</v>
      </c>
      <c r="D50" s="2">
        <f t="shared" si="40"/>
        <v>400</v>
      </c>
      <c r="E50" s="2">
        <f t="shared" si="41"/>
        <v>8000</v>
      </c>
      <c r="F50" s="2">
        <f t="shared" si="42"/>
        <v>160000</v>
      </c>
      <c r="G50" s="5">
        <f t="shared" si="43"/>
        <v>3200000</v>
      </c>
      <c r="H50" s="7">
        <v>0.41</v>
      </c>
      <c r="I50" s="22"/>
      <c r="J50" s="22"/>
      <c r="K50" s="22"/>
      <c r="L50" s="22"/>
      <c r="M50" s="22"/>
      <c r="N50" s="22"/>
      <c r="O50" s="22"/>
      <c r="Q50" s="17">
        <v>78</v>
      </c>
      <c r="R50" s="81">
        <f t="shared" si="2"/>
        <v>1.1879627649593665</v>
      </c>
      <c r="S50" s="82"/>
      <c r="T50" s="81">
        <f t="shared" ref="T50" si="70">U$5*$Q50^5+U$6*$Q50^4+U$7*$Q50^3+U$8*$Q50^2+U$9*$Q50+U$10</f>
        <v>0.86004104223468403</v>
      </c>
      <c r="U50" s="83"/>
      <c r="V50" s="81">
        <f t="shared" ref="V50" si="71">W$5*$Q50^5+W$6*$Q50^4+W$7*$Q50^3+W$8*$Q50^2+W$9*$Q50+W$10</f>
        <v>0.97430785020995225</v>
      </c>
      <c r="W50" s="83"/>
    </row>
    <row r="51" spans="2:37" x14ac:dyDescent="0.25">
      <c r="B51" s="14">
        <v>25</v>
      </c>
      <c r="C51" s="14">
        <f t="shared" si="39"/>
        <v>25</v>
      </c>
      <c r="D51" s="2">
        <f t="shared" si="40"/>
        <v>625</v>
      </c>
      <c r="E51" s="2">
        <f t="shared" si="41"/>
        <v>15625</v>
      </c>
      <c r="F51" s="2">
        <f t="shared" si="42"/>
        <v>390625</v>
      </c>
      <c r="G51" s="5">
        <f t="shared" si="43"/>
        <v>9765625</v>
      </c>
      <c r="H51" s="7">
        <v>0.44</v>
      </c>
      <c r="I51" s="22"/>
      <c r="J51" s="22"/>
      <c r="K51" s="22"/>
      <c r="L51" s="22"/>
      <c r="M51" s="22"/>
      <c r="N51" s="22"/>
      <c r="O51" s="22"/>
      <c r="Q51" s="17">
        <v>80</v>
      </c>
      <c r="R51" s="81">
        <f t="shared" si="2"/>
        <v>1.1629651635302913</v>
      </c>
      <c r="S51" s="82"/>
      <c r="T51" s="81">
        <f t="shared" ref="T51" si="72">U$5*$Q51^5+U$6*$Q51^4+U$7*$Q51^3+U$8*$Q51^2+U$9*$Q51+U$10</f>
        <v>0.87693205066958102</v>
      </c>
      <c r="U51" s="83"/>
      <c r="V51" s="81">
        <f t="shared" ref="V51" si="73">W$5*$Q51^5+W$6*$Q51^4+W$7*$Q51^3+W$8*$Q51^2+W$9*$Q51+W$10</f>
        <v>0.975849733162375</v>
      </c>
      <c r="W51" s="83"/>
    </row>
    <row r="52" spans="2:37" ht="15" customHeight="1" x14ac:dyDescent="0.25">
      <c r="B52" s="14">
        <v>30</v>
      </c>
      <c r="C52" s="14">
        <f t="shared" si="39"/>
        <v>30</v>
      </c>
      <c r="D52" s="2">
        <f t="shared" si="40"/>
        <v>900</v>
      </c>
      <c r="E52" s="2">
        <f t="shared" si="41"/>
        <v>27000</v>
      </c>
      <c r="F52" s="2">
        <f t="shared" si="42"/>
        <v>810000</v>
      </c>
      <c r="G52" s="5">
        <f t="shared" si="43"/>
        <v>24300000</v>
      </c>
      <c r="H52" s="7">
        <v>0.48</v>
      </c>
      <c r="I52" s="22"/>
      <c r="J52" s="22"/>
      <c r="K52" s="22"/>
      <c r="L52" s="22"/>
      <c r="M52" s="22"/>
      <c r="N52" s="22"/>
      <c r="O52" s="22"/>
      <c r="Q52" s="17">
        <v>82</v>
      </c>
      <c r="R52" s="81">
        <f t="shared" si="2"/>
        <v>1.1390916249301988</v>
      </c>
      <c r="S52" s="82"/>
      <c r="T52" s="81">
        <f t="shared" ref="T52" si="74">U$5*$Q52^5+U$6*$Q52^4+U$7*$Q52^3+U$8*$Q52^2+U$9*$Q52+U$10</f>
        <v>0.89589099191653521</v>
      </c>
      <c r="U52" s="83"/>
      <c r="V52" s="81">
        <f t="shared" ref="V52" si="75">W$5*$Q52^5+W$6*$Q52^4+W$7*$Q52^3+W$8*$Q52^2+W$9*$Q52+W$10</f>
        <v>0.97800709171512201</v>
      </c>
      <c r="W52" s="83"/>
      <c r="Z52" s="60"/>
      <c r="AA52" s="60"/>
      <c r="AB52" s="60"/>
      <c r="AC52" s="60"/>
      <c r="AD52" s="60"/>
      <c r="AE52" s="60"/>
      <c r="AF52" s="60"/>
      <c r="AG52" s="60"/>
      <c r="AH52" s="60"/>
      <c r="AI52" s="60"/>
      <c r="AJ52" s="60"/>
      <c r="AK52" s="60"/>
    </row>
    <row r="53" spans="2:37" ht="15" customHeight="1" x14ac:dyDescent="0.25">
      <c r="B53" s="14">
        <v>35</v>
      </c>
      <c r="C53" s="14">
        <f t="shared" si="39"/>
        <v>35</v>
      </c>
      <c r="D53" s="2">
        <f t="shared" si="40"/>
        <v>1225</v>
      </c>
      <c r="E53" s="2">
        <f t="shared" si="41"/>
        <v>42875</v>
      </c>
      <c r="F53" s="2">
        <f t="shared" si="42"/>
        <v>1500625</v>
      </c>
      <c r="G53" s="5">
        <f t="shared" si="43"/>
        <v>52521875</v>
      </c>
      <c r="H53" s="7">
        <v>0.52</v>
      </c>
      <c r="I53" s="22"/>
      <c r="J53" s="22"/>
      <c r="K53" s="22"/>
      <c r="L53" s="22"/>
      <c r="M53" s="22"/>
      <c r="N53" s="22"/>
      <c r="O53" s="22"/>
      <c r="Q53" s="17">
        <v>84</v>
      </c>
      <c r="R53" s="81">
        <f t="shared" si="2"/>
        <v>1.1162659937499024</v>
      </c>
      <c r="S53" s="82"/>
      <c r="T53" s="81">
        <f t="shared" ref="T53" si="76">U$5*$Q53^5+U$6*$Q53^4+U$7*$Q53^3+U$8*$Q53^2+U$9*$Q53+U$10</f>
        <v>0.91770070589166641</v>
      </c>
      <c r="U53" s="83"/>
      <c r="V53" s="81">
        <f t="shared" ref="V53" si="77">W$5*$Q53^5+W$6*$Q53^4+W$7*$Q53^3+W$8*$Q53^2+W$9*$Q53+W$10</f>
        <v>0.98133234617426135</v>
      </c>
      <c r="W53" s="83"/>
      <c r="Z53" s="60"/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60"/>
    </row>
    <row r="54" spans="2:37" x14ac:dyDescent="0.25">
      <c r="B54" s="14">
        <v>40</v>
      </c>
      <c r="C54" s="14">
        <f t="shared" si="39"/>
        <v>40</v>
      </c>
      <c r="D54" s="2">
        <f t="shared" si="40"/>
        <v>1600</v>
      </c>
      <c r="E54" s="2">
        <f t="shared" si="41"/>
        <v>64000</v>
      </c>
      <c r="F54" s="2">
        <f t="shared" si="42"/>
        <v>2560000</v>
      </c>
      <c r="G54" s="5">
        <f t="shared" si="43"/>
        <v>102400000</v>
      </c>
      <c r="H54" s="7">
        <v>0.56000000000000005</v>
      </c>
      <c r="I54" s="22"/>
      <c r="J54" s="22"/>
      <c r="K54" s="22"/>
      <c r="L54" s="22"/>
      <c r="M54" s="22"/>
      <c r="N54" s="22"/>
      <c r="O54" s="22"/>
      <c r="Q54" s="17">
        <v>86</v>
      </c>
      <c r="R54" s="81">
        <f t="shared" si="2"/>
        <v>1.094418928361764</v>
      </c>
      <c r="S54" s="82"/>
      <c r="T54" s="81">
        <f t="shared" ref="T54" si="78">U$5*$Q54^5+U$6*$Q54^4+U$7*$Q54^3+U$8*$Q54^2+U$9*$Q54+U$10</f>
        <v>0.94327010440156478</v>
      </c>
      <c r="U54" s="83"/>
      <c r="V54" s="81">
        <f t="shared" ref="V54" si="79">W$5*$Q54^5+W$6*$Q54^4+W$7*$Q54^3+W$8*$Q54^2+W$9*$Q54+W$10</f>
        <v>0.9864720594316414</v>
      </c>
      <c r="W54" s="83"/>
    </row>
    <row r="55" spans="2:37" x14ac:dyDescent="0.25">
      <c r="B55" s="14">
        <v>45</v>
      </c>
      <c r="C55" s="14">
        <f t="shared" si="39"/>
        <v>45</v>
      </c>
      <c r="D55" s="2">
        <f t="shared" si="40"/>
        <v>2025</v>
      </c>
      <c r="E55" s="2">
        <f t="shared" si="41"/>
        <v>91125</v>
      </c>
      <c r="F55" s="2">
        <f t="shared" si="42"/>
        <v>4100625</v>
      </c>
      <c r="G55" s="5">
        <f t="shared" si="43"/>
        <v>184528125</v>
      </c>
      <c r="H55" s="7">
        <v>0.6</v>
      </c>
      <c r="I55" s="22"/>
      <c r="J55" s="22"/>
      <c r="K55" s="22"/>
      <c r="L55" s="22"/>
      <c r="M55" s="22"/>
      <c r="N55" s="22"/>
      <c r="O55" s="22"/>
      <c r="Q55" s="17">
        <v>88</v>
      </c>
      <c r="R55" s="81">
        <f t="shared" si="2"/>
        <v>1.0734871500063756</v>
      </c>
      <c r="S55" s="82"/>
      <c r="T55" s="81">
        <f t="shared" ref="T55" si="80">U$5*$Q55^5+U$6*$Q55^4+U$7*$Q55^3+U$8*$Q55^2+U$9*$Q55+U$10</f>
        <v>0.97364201982888865</v>
      </c>
      <c r="U55" s="83"/>
      <c r="V55" s="81">
        <f t="shared" ref="V55" si="81">W$5*$Q55^5+W$6*$Q55^4+W$7*$Q55^3+W$8*$Q55^2+W$9*$Q55+W$10</f>
        <v>0.99417319492857237</v>
      </c>
      <c r="W55" s="83"/>
    </row>
    <row r="56" spans="2:37" ht="15.75" thickBot="1" x14ac:dyDescent="0.3">
      <c r="B56" s="14">
        <v>50</v>
      </c>
      <c r="C56" s="14">
        <f t="shared" si="39"/>
        <v>50</v>
      </c>
      <c r="D56" s="2">
        <f t="shared" si="40"/>
        <v>2500</v>
      </c>
      <c r="E56" s="2">
        <f t="shared" si="41"/>
        <v>125000</v>
      </c>
      <c r="F56" s="2">
        <f t="shared" si="42"/>
        <v>6250000</v>
      </c>
      <c r="G56" s="5">
        <f t="shared" si="43"/>
        <v>312500000</v>
      </c>
      <c r="H56" s="7">
        <v>0.64</v>
      </c>
      <c r="I56" s="22"/>
      <c r="J56" s="22"/>
      <c r="K56" s="22"/>
      <c r="L56" s="22"/>
      <c r="M56" s="22"/>
      <c r="N56" s="22"/>
      <c r="O56" s="22"/>
      <c r="Q56" s="18">
        <v>90</v>
      </c>
      <c r="R56" s="79">
        <f t="shared" si="2"/>
        <v>1.0534127895093763</v>
      </c>
      <c r="S56" s="80"/>
      <c r="T56" s="79">
        <f t="shared" ref="T56" si="82">U$5*$Q56^5+U$6*$Q56^4+U$7*$Q56^3+U$8*$Q56^2+U$9*$Q56+U$10</f>
        <v>1.0100010538180859</v>
      </c>
      <c r="U56" s="84"/>
      <c r="V56" s="79">
        <f t="shared" ref="V56" si="83">W$5*$Q56^5+W$6*$Q56^4+W$7*$Q56^3+W$8*$Q56^2+W$9*$Q56+W$10</f>
        <v>1.00528937461949</v>
      </c>
      <c r="W56" s="84"/>
    </row>
    <row r="57" spans="2:37" x14ac:dyDescent="0.25">
      <c r="B57" s="14">
        <v>55</v>
      </c>
      <c r="C57" s="14">
        <f t="shared" si="39"/>
        <v>55</v>
      </c>
      <c r="D57" s="2">
        <f t="shared" si="40"/>
        <v>3025</v>
      </c>
      <c r="E57" s="2">
        <f t="shared" si="41"/>
        <v>166375</v>
      </c>
      <c r="F57" s="2">
        <f t="shared" si="42"/>
        <v>9150625</v>
      </c>
      <c r="G57" s="5">
        <f t="shared" si="43"/>
        <v>503284375</v>
      </c>
      <c r="H57" s="21">
        <v>0.68</v>
      </c>
      <c r="I57" s="22"/>
      <c r="J57" s="22"/>
      <c r="K57" s="22"/>
      <c r="L57" s="22"/>
      <c r="M57" s="22"/>
      <c r="N57" s="22"/>
      <c r="O57" s="22"/>
    </row>
    <row r="58" spans="2:37" x14ac:dyDescent="0.25">
      <c r="B58" s="14">
        <v>60</v>
      </c>
      <c r="C58" s="14">
        <f t="shared" si="39"/>
        <v>60</v>
      </c>
      <c r="D58" s="2">
        <f t="shared" si="40"/>
        <v>3600</v>
      </c>
      <c r="E58" s="2">
        <f t="shared" si="41"/>
        <v>216000</v>
      </c>
      <c r="F58" s="2">
        <f t="shared" si="42"/>
        <v>12960000</v>
      </c>
      <c r="G58" s="5">
        <f t="shared" si="43"/>
        <v>777600000</v>
      </c>
      <c r="H58" s="7">
        <v>0.72</v>
      </c>
      <c r="I58" s="22"/>
      <c r="J58" s="22"/>
      <c r="K58" s="22"/>
      <c r="L58" s="22"/>
      <c r="M58" s="22"/>
      <c r="N58" s="22"/>
      <c r="O58" s="22"/>
    </row>
    <row r="59" spans="2:37" x14ac:dyDescent="0.25">
      <c r="B59" s="14">
        <v>65</v>
      </c>
      <c r="C59" s="14">
        <f t="shared" si="39"/>
        <v>65</v>
      </c>
      <c r="D59" s="2">
        <f t="shared" si="40"/>
        <v>4225</v>
      </c>
      <c r="E59" s="2">
        <f t="shared" si="41"/>
        <v>274625</v>
      </c>
      <c r="F59" s="2">
        <f t="shared" si="42"/>
        <v>17850625</v>
      </c>
      <c r="G59" s="5">
        <f t="shared" si="43"/>
        <v>1160290625</v>
      </c>
      <c r="H59" s="21">
        <v>0.75</v>
      </c>
      <c r="I59" s="22"/>
      <c r="J59" s="22"/>
      <c r="K59" s="22"/>
      <c r="L59" s="22"/>
      <c r="M59" s="22"/>
      <c r="N59" s="22"/>
      <c r="O59" s="22"/>
    </row>
    <row r="60" spans="2:37" x14ac:dyDescent="0.25">
      <c r="B60" s="14">
        <v>70</v>
      </c>
      <c r="C60" s="14">
        <f t="shared" si="39"/>
        <v>70</v>
      </c>
      <c r="D60" s="2">
        <f t="shared" si="40"/>
        <v>4900</v>
      </c>
      <c r="E60" s="2">
        <f t="shared" si="41"/>
        <v>343000</v>
      </c>
      <c r="F60" s="2">
        <f t="shared" si="42"/>
        <v>24010000</v>
      </c>
      <c r="G60" s="5">
        <f t="shared" si="43"/>
        <v>1680700000</v>
      </c>
      <c r="H60" s="7">
        <v>0.79</v>
      </c>
      <c r="I60" s="22"/>
      <c r="J60" s="22"/>
      <c r="K60" s="22"/>
      <c r="L60" s="22"/>
      <c r="M60" s="22"/>
      <c r="N60" s="22"/>
      <c r="O60" s="22"/>
    </row>
    <row r="61" spans="2:37" x14ac:dyDescent="0.25">
      <c r="B61" s="14">
        <v>75</v>
      </c>
      <c r="C61" s="14">
        <f t="shared" si="39"/>
        <v>75</v>
      </c>
      <c r="D61" s="2">
        <f t="shared" si="40"/>
        <v>5625</v>
      </c>
      <c r="E61" s="2">
        <f t="shared" si="41"/>
        <v>421875</v>
      </c>
      <c r="F61" s="2">
        <f t="shared" si="42"/>
        <v>31640625</v>
      </c>
      <c r="G61" s="5">
        <f t="shared" si="43"/>
        <v>2373046875</v>
      </c>
      <c r="H61" s="21">
        <v>0.84</v>
      </c>
      <c r="I61" s="22"/>
      <c r="J61" s="22"/>
      <c r="K61" s="22"/>
      <c r="L61" s="22"/>
      <c r="M61" s="22"/>
      <c r="N61" s="22"/>
      <c r="O61" s="22"/>
    </row>
    <row r="62" spans="2:37" x14ac:dyDescent="0.25">
      <c r="B62" s="14">
        <v>80</v>
      </c>
      <c r="C62" s="14">
        <f t="shared" si="39"/>
        <v>80</v>
      </c>
      <c r="D62" s="2">
        <f t="shared" si="40"/>
        <v>6400</v>
      </c>
      <c r="E62" s="2">
        <f t="shared" si="41"/>
        <v>512000</v>
      </c>
      <c r="F62" s="2">
        <f t="shared" si="42"/>
        <v>40960000</v>
      </c>
      <c r="G62" s="5">
        <f t="shared" si="43"/>
        <v>3276800000</v>
      </c>
      <c r="H62" s="7">
        <v>0.89</v>
      </c>
      <c r="I62" s="22"/>
      <c r="J62" s="22"/>
      <c r="K62" s="22"/>
      <c r="L62" s="22"/>
      <c r="M62" s="22"/>
      <c r="N62" s="22"/>
      <c r="O62" s="22"/>
    </row>
    <row r="63" spans="2:37" x14ac:dyDescent="0.25">
      <c r="B63" s="14">
        <v>85</v>
      </c>
      <c r="C63" s="14">
        <f t="shared" si="39"/>
        <v>85</v>
      </c>
      <c r="D63" s="2">
        <f t="shared" si="40"/>
        <v>7225</v>
      </c>
      <c r="E63" s="2">
        <f t="shared" si="41"/>
        <v>614125</v>
      </c>
      <c r="F63" s="2">
        <f t="shared" si="42"/>
        <v>52200625</v>
      </c>
      <c r="G63" s="5">
        <f t="shared" si="43"/>
        <v>4437053125</v>
      </c>
      <c r="H63" s="21">
        <v>0.94</v>
      </c>
      <c r="I63" s="22"/>
      <c r="J63" s="22"/>
      <c r="K63" s="22"/>
      <c r="L63" s="22"/>
      <c r="M63" s="22"/>
      <c r="N63" s="22"/>
      <c r="O63" s="22"/>
    </row>
    <row r="64" spans="2:37" ht="15.75" thickBot="1" x14ac:dyDescent="0.3">
      <c r="B64" s="19">
        <v>90</v>
      </c>
      <c r="C64" s="19">
        <f t="shared" si="39"/>
        <v>90</v>
      </c>
      <c r="D64" s="3">
        <f t="shared" si="40"/>
        <v>8100</v>
      </c>
      <c r="E64" s="3">
        <f t="shared" si="41"/>
        <v>729000</v>
      </c>
      <c r="F64" s="3">
        <f t="shared" si="42"/>
        <v>65610000</v>
      </c>
      <c r="G64" s="4">
        <f t="shared" si="43"/>
        <v>5904900000</v>
      </c>
      <c r="H64" s="8">
        <v>1</v>
      </c>
      <c r="I64" s="22"/>
      <c r="J64" s="22"/>
      <c r="K64" s="22"/>
      <c r="L64" s="22"/>
      <c r="M64" s="22"/>
      <c r="N64" s="22"/>
      <c r="O64" s="22"/>
    </row>
    <row r="65" spans="2:15" x14ac:dyDescent="0.25"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</row>
    <row r="66" spans="2:15" ht="15.75" thickBot="1" x14ac:dyDescent="0.3"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2:15" ht="15.75" thickBot="1" x14ac:dyDescent="0.3">
      <c r="B67" s="69" t="s">
        <v>12</v>
      </c>
      <c r="C67" s="70"/>
      <c r="D67" s="70"/>
      <c r="E67" s="70"/>
      <c r="F67" s="70"/>
      <c r="G67" s="70"/>
      <c r="H67" s="71"/>
      <c r="I67" s="22"/>
      <c r="J67" s="22"/>
      <c r="K67" s="22"/>
      <c r="L67" s="22"/>
      <c r="M67" s="22"/>
      <c r="N67" s="22"/>
      <c r="O67" s="22"/>
    </row>
    <row r="68" spans="2:15" ht="15.75" thickBot="1" x14ac:dyDescent="0.3">
      <c r="B68" s="15" t="s">
        <v>3</v>
      </c>
      <c r="C68" s="29" t="s">
        <v>15</v>
      </c>
      <c r="D68" s="29" t="s">
        <v>16</v>
      </c>
      <c r="E68" s="29" t="s">
        <v>17</v>
      </c>
      <c r="F68" s="29" t="s">
        <v>18</v>
      </c>
      <c r="G68" s="29" t="s">
        <v>19</v>
      </c>
      <c r="H68" s="16" t="s">
        <v>0</v>
      </c>
      <c r="I68" s="22"/>
      <c r="J68" s="30">
        <v>5</v>
      </c>
      <c r="K68" s="31">
        <v>4</v>
      </c>
      <c r="L68" s="31">
        <v>3</v>
      </c>
      <c r="M68" s="31">
        <v>2</v>
      </c>
      <c r="N68" s="31">
        <v>1</v>
      </c>
      <c r="O68" s="32">
        <v>0</v>
      </c>
    </row>
    <row r="69" spans="2:15" ht="15.75" thickBot="1" x14ac:dyDescent="0.3">
      <c r="B69" s="10">
        <v>0</v>
      </c>
      <c r="C69" s="11">
        <f>B69</f>
        <v>0</v>
      </c>
      <c r="D69" s="12">
        <f>B69^2</f>
        <v>0</v>
      </c>
      <c r="E69" s="12">
        <f>B69^3</f>
        <v>0</v>
      </c>
      <c r="F69" s="12">
        <f>B69^4</f>
        <v>0</v>
      </c>
      <c r="G69" s="13">
        <f>B69^5</f>
        <v>0</v>
      </c>
      <c r="H69" s="24">
        <v>0</v>
      </c>
      <c r="I69" s="22"/>
      <c r="J69" s="33">
        <f t="array" ref="J69:O69">LINEST(H69:H97,C69:G97)</f>
        <v>1.629678039783373E-9</v>
      </c>
      <c r="K69" s="34">
        <v>-4.2300501249821857E-7</v>
      </c>
      <c r="L69" s="34">
        <v>4.1622907455235232E-5</v>
      </c>
      <c r="M69" s="34">
        <v>-2.0140378877888995E-3</v>
      </c>
      <c r="N69" s="34">
        <v>5.6524983463860333E-2</v>
      </c>
      <c r="O69" s="25">
        <v>1.8921231986942733E-2</v>
      </c>
    </row>
    <row r="70" spans="2:15" x14ac:dyDescent="0.25">
      <c r="B70" s="14">
        <v>1</v>
      </c>
      <c r="C70" s="14">
        <f t="shared" ref="C70:C97" si="84">B70</f>
        <v>1</v>
      </c>
      <c r="D70" s="2">
        <f t="shared" ref="D70:D97" si="85">B70^2</f>
        <v>1</v>
      </c>
      <c r="E70" s="2">
        <f t="shared" ref="E70:E97" si="86">B70^3</f>
        <v>1</v>
      </c>
      <c r="F70" s="2">
        <f t="shared" ref="F70:F97" si="87">B70^4</f>
        <v>1</v>
      </c>
      <c r="G70" s="5">
        <f t="shared" ref="G70:G97" si="88">B70^5</f>
        <v>1</v>
      </c>
      <c r="H70" s="7">
        <v>0.08</v>
      </c>
      <c r="I70" s="22"/>
      <c r="J70" s="22"/>
      <c r="K70" s="22"/>
      <c r="L70" s="22"/>
      <c r="M70" s="22"/>
      <c r="N70" s="22"/>
      <c r="O70" s="22"/>
    </row>
    <row r="71" spans="2:15" x14ac:dyDescent="0.25">
      <c r="B71" s="14">
        <v>2</v>
      </c>
      <c r="C71" s="14">
        <f t="shared" si="84"/>
        <v>2</v>
      </c>
      <c r="D71" s="2">
        <f t="shared" si="85"/>
        <v>4</v>
      </c>
      <c r="E71" s="2">
        <f t="shared" si="86"/>
        <v>8</v>
      </c>
      <c r="F71" s="2">
        <f t="shared" si="87"/>
        <v>16</v>
      </c>
      <c r="G71" s="5">
        <f t="shared" si="88"/>
        <v>32</v>
      </c>
      <c r="H71" s="7">
        <v>0.12</v>
      </c>
      <c r="I71" s="22"/>
      <c r="J71" s="22"/>
      <c r="K71" s="22"/>
      <c r="L71" s="22"/>
      <c r="M71" s="22"/>
      <c r="N71" s="22"/>
      <c r="O71" s="22"/>
    </row>
    <row r="72" spans="2:15" x14ac:dyDescent="0.25">
      <c r="B72" s="14">
        <v>3</v>
      </c>
      <c r="C72" s="14">
        <f t="shared" si="84"/>
        <v>3</v>
      </c>
      <c r="D72" s="2">
        <f t="shared" si="85"/>
        <v>9</v>
      </c>
      <c r="E72" s="2">
        <f t="shared" si="86"/>
        <v>27</v>
      </c>
      <c r="F72" s="2">
        <f t="shared" si="87"/>
        <v>81</v>
      </c>
      <c r="G72" s="5">
        <f t="shared" si="88"/>
        <v>243</v>
      </c>
      <c r="H72" s="7">
        <v>0.18</v>
      </c>
      <c r="I72" s="22"/>
      <c r="J72" s="22"/>
      <c r="K72" s="22"/>
      <c r="L72" s="22"/>
      <c r="M72" s="22"/>
      <c r="N72" s="22"/>
      <c r="O72" s="22"/>
    </row>
    <row r="73" spans="2:15" x14ac:dyDescent="0.25">
      <c r="B73" s="14">
        <v>4</v>
      </c>
      <c r="C73" s="14">
        <f t="shared" si="84"/>
        <v>4</v>
      </c>
      <c r="D73" s="2">
        <f t="shared" si="85"/>
        <v>16</v>
      </c>
      <c r="E73" s="2">
        <f t="shared" si="86"/>
        <v>64</v>
      </c>
      <c r="F73" s="2">
        <f t="shared" si="87"/>
        <v>256</v>
      </c>
      <c r="G73" s="5">
        <f t="shared" si="88"/>
        <v>1024</v>
      </c>
      <c r="H73" s="7">
        <v>0.22</v>
      </c>
      <c r="I73" s="22"/>
      <c r="J73" s="22"/>
      <c r="K73" s="22"/>
      <c r="L73" s="22"/>
      <c r="M73" s="22"/>
      <c r="N73" s="22"/>
      <c r="O73" s="22"/>
    </row>
    <row r="74" spans="2:15" x14ac:dyDescent="0.25">
      <c r="B74" s="14">
        <v>5</v>
      </c>
      <c r="C74" s="14">
        <f t="shared" si="84"/>
        <v>5</v>
      </c>
      <c r="D74" s="2">
        <f t="shared" si="85"/>
        <v>25</v>
      </c>
      <c r="E74" s="2">
        <f t="shared" si="86"/>
        <v>125</v>
      </c>
      <c r="F74" s="2">
        <f t="shared" si="87"/>
        <v>625</v>
      </c>
      <c r="G74" s="5">
        <f t="shared" si="88"/>
        <v>3125</v>
      </c>
      <c r="H74" s="7">
        <v>0.27</v>
      </c>
      <c r="I74" s="22"/>
      <c r="J74" s="22"/>
      <c r="K74" s="22"/>
      <c r="L74" s="22"/>
      <c r="M74" s="22"/>
      <c r="N74" s="22"/>
      <c r="O74" s="22"/>
    </row>
    <row r="75" spans="2:15" x14ac:dyDescent="0.25">
      <c r="B75" s="14">
        <v>6</v>
      </c>
      <c r="C75" s="14">
        <f t="shared" si="84"/>
        <v>6</v>
      </c>
      <c r="D75" s="2">
        <f t="shared" si="85"/>
        <v>36</v>
      </c>
      <c r="E75" s="2">
        <f t="shared" si="86"/>
        <v>216</v>
      </c>
      <c r="F75" s="2">
        <f t="shared" si="87"/>
        <v>1296</v>
      </c>
      <c r="G75" s="5">
        <f t="shared" si="88"/>
        <v>7776</v>
      </c>
      <c r="H75" s="7">
        <v>0.3</v>
      </c>
      <c r="I75" s="22"/>
      <c r="J75" s="22"/>
      <c r="K75" s="22"/>
      <c r="L75" s="22"/>
      <c r="M75" s="22"/>
      <c r="N75" s="22"/>
      <c r="O75" s="22"/>
    </row>
    <row r="76" spans="2:15" x14ac:dyDescent="0.25">
      <c r="B76" s="14">
        <v>7</v>
      </c>
      <c r="C76" s="14">
        <f t="shared" si="84"/>
        <v>7</v>
      </c>
      <c r="D76" s="2">
        <f t="shared" si="85"/>
        <v>49</v>
      </c>
      <c r="E76" s="2">
        <f t="shared" si="86"/>
        <v>343</v>
      </c>
      <c r="F76" s="2">
        <f t="shared" si="87"/>
        <v>2401</v>
      </c>
      <c r="G76" s="5">
        <f t="shared" si="88"/>
        <v>16807</v>
      </c>
      <c r="H76" s="7">
        <v>0.33</v>
      </c>
      <c r="I76" s="22"/>
      <c r="J76" s="22"/>
      <c r="K76" s="22"/>
      <c r="L76" s="22"/>
      <c r="M76" s="22"/>
      <c r="N76" s="22"/>
      <c r="O76" s="22"/>
    </row>
    <row r="77" spans="2:15" x14ac:dyDescent="0.25">
      <c r="B77" s="14">
        <v>8</v>
      </c>
      <c r="C77" s="14">
        <f t="shared" si="84"/>
        <v>8</v>
      </c>
      <c r="D77" s="2">
        <f t="shared" si="85"/>
        <v>64</v>
      </c>
      <c r="E77" s="2">
        <f t="shared" si="86"/>
        <v>512</v>
      </c>
      <c r="F77" s="2">
        <f t="shared" si="87"/>
        <v>4096</v>
      </c>
      <c r="G77" s="5">
        <f t="shared" si="88"/>
        <v>32768</v>
      </c>
      <c r="H77" s="7">
        <v>0.36</v>
      </c>
      <c r="I77" s="22"/>
      <c r="J77" s="22"/>
      <c r="K77" s="22"/>
      <c r="L77" s="22"/>
      <c r="M77" s="22"/>
      <c r="N77" s="22"/>
      <c r="O77" s="22"/>
    </row>
    <row r="78" spans="2:15" x14ac:dyDescent="0.25">
      <c r="B78" s="14">
        <v>9</v>
      </c>
      <c r="C78" s="14">
        <f t="shared" si="84"/>
        <v>9</v>
      </c>
      <c r="D78" s="2">
        <f t="shared" si="85"/>
        <v>81</v>
      </c>
      <c r="E78" s="2">
        <f t="shared" si="86"/>
        <v>729</v>
      </c>
      <c r="F78" s="2">
        <f t="shared" si="87"/>
        <v>6561</v>
      </c>
      <c r="G78" s="5">
        <f t="shared" si="88"/>
        <v>59049</v>
      </c>
      <c r="H78" s="7">
        <v>0.39</v>
      </c>
      <c r="I78" s="22"/>
      <c r="J78" s="22"/>
      <c r="K78" s="22"/>
      <c r="L78" s="22"/>
      <c r="M78" s="22"/>
      <c r="N78" s="22"/>
      <c r="O78" s="22"/>
    </row>
    <row r="79" spans="2:15" x14ac:dyDescent="0.25">
      <c r="B79" s="14">
        <v>10</v>
      </c>
      <c r="C79" s="14">
        <f t="shared" si="84"/>
        <v>10</v>
      </c>
      <c r="D79" s="2">
        <f t="shared" si="85"/>
        <v>100</v>
      </c>
      <c r="E79" s="2">
        <f t="shared" si="86"/>
        <v>1000</v>
      </c>
      <c r="F79" s="2">
        <f t="shared" si="87"/>
        <v>10000</v>
      </c>
      <c r="G79" s="5">
        <f t="shared" si="88"/>
        <v>100000</v>
      </c>
      <c r="H79" s="7">
        <v>0.42</v>
      </c>
      <c r="I79" s="22"/>
      <c r="J79" s="22"/>
      <c r="K79" s="22"/>
      <c r="L79" s="22"/>
      <c r="M79" s="22"/>
      <c r="N79" s="22"/>
      <c r="O79" s="22"/>
    </row>
    <row r="80" spans="2:15" x14ac:dyDescent="0.25">
      <c r="B80" s="14">
        <v>11</v>
      </c>
      <c r="C80" s="14">
        <f t="shared" si="84"/>
        <v>11</v>
      </c>
      <c r="D80" s="2">
        <f t="shared" si="85"/>
        <v>121</v>
      </c>
      <c r="E80" s="2">
        <f t="shared" si="86"/>
        <v>1331</v>
      </c>
      <c r="F80" s="2">
        <f t="shared" si="87"/>
        <v>14641</v>
      </c>
      <c r="G80" s="5">
        <f t="shared" si="88"/>
        <v>161051</v>
      </c>
      <c r="H80" s="7">
        <v>0.44</v>
      </c>
      <c r="I80" s="22"/>
      <c r="J80" s="22"/>
      <c r="K80" s="22"/>
      <c r="L80" s="22"/>
      <c r="M80" s="22"/>
      <c r="N80" s="22"/>
      <c r="O80" s="22"/>
    </row>
    <row r="81" spans="2:15" x14ac:dyDescent="0.25">
      <c r="B81" s="14">
        <v>12</v>
      </c>
      <c r="C81" s="14">
        <f t="shared" si="84"/>
        <v>12</v>
      </c>
      <c r="D81" s="2">
        <f t="shared" si="85"/>
        <v>144</v>
      </c>
      <c r="E81" s="2">
        <f t="shared" si="86"/>
        <v>1728</v>
      </c>
      <c r="F81" s="2">
        <f t="shared" si="87"/>
        <v>20736</v>
      </c>
      <c r="G81" s="5">
        <f t="shared" si="88"/>
        <v>248832</v>
      </c>
      <c r="H81" s="7">
        <v>0.47</v>
      </c>
      <c r="I81" s="22"/>
      <c r="J81" s="22"/>
      <c r="K81" s="22"/>
      <c r="L81" s="22"/>
      <c r="M81" s="22"/>
      <c r="N81" s="22"/>
      <c r="O81" s="22"/>
    </row>
    <row r="82" spans="2:15" x14ac:dyDescent="0.25">
      <c r="B82" s="14">
        <v>15</v>
      </c>
      <c r="C82" s="14">
        <f t="shared" si="84"/>
        <v>15</v>
      </c>
      <c r="D82" s="2">
        <f t="shared" si="85"/>
        <v>225</v>
      </c>
      <c r="E82" s="2">
        <f t="shared" si="86"/>
        <v>3375</v>
      </c>
      <c r="F82" s="2">
        <f t="shared" si="87"/>
        <v>50625</v>
      </c>
      <c r="G82" s="5">
        <f t="shared" si="88"/>
        <v>759375</v>
      </c>
      <c r="H82" s="7">
        <v>0.53</v>
      </c>
      <c r="I82" s="22"/>
      <c r="J82" s="22"/>
      <c r="K82" s="22"/>
      <c r="L82" s="22"/>
      <c r="M82" s="22"/>
      <c r="N82" s="22"/>
      <c r="O82" s="22"/>
    </row>
    <row r="83" spans="2:15" x14ac:dyDescent="0.25">
      <c r="B83" s="14">
        <v>20</v>
      </c>
      <c r="C83" s="14">
        <f t="shared" si="84"/>
        <v>20</v>
      </c>
      <c r="D83" s="2">
        <f t="shared" si="85"/>
        <v>400</v>
      </c>
      <c r="E83" s="2">
        <f t="shared" si="86"/>
        <v>8000</v>
      </c>
      <c r="F83" s="2">
        <f t="shared" si="87"/>
        <v>160000</v>
      </c>
      <c r="G83" s="5">
        <f t="shared" si="88"/>
        <v>3200000</v>
      </c>
      <c r="H83" s="7">
        <v>0.61</v>
      </c>
      <c r="I83" s="22"/>
      <c r="J83" s="22"/>
      <c r="K83" s="22"/>
      <c r="L83" s="22"/>
      <c r="M83" s="22"/>
      <c r="N83" s="22"/>
      <c r="O83" s="22"/>
    </row>
    <row r="84" spans="2:15" x14ac:dyDescent="0.25">
      <c r="B84" s="14">
        <v>25</v>
      </c>
      <c r="C84" s="14">
        <f t="shared" si="84"/>
        <v>25</v>
      </c>
      <c r="D84" s="2">
        <f t="shared" si="85"/>
        <v>625</v>
      </c>
      <c r="E84" s="2">
        <f t="shared" si="86"/>
        <v>15625</v>
      </c>
      <c r="F84" s="2">
        <f t="shared" si="87"/>
        <v>390625</v>
      </c>
      <c r="G84" s="5">
        <f t="shared" si="88"/>
        <v>9765625</v>
      </c>
      <c r="H84" s="7">
        <v>0.67</v>
      </c>
      <c r="I84" s="22"/>
      <c r="J84" s="22"/>
      <c r="K84" s="22"/>
      <c r="L84" s="22"/>
      <c r="M84" s="22"/>
      <c r="N84" s="22"/>
      <c r="O84" s="22"/>
    </row>
    <row r="85" spans="2:15" x14ac:dyDescent="0.25">
      <c r="B85" s="14">
        <v>30</v>
      </c>
      <c r="C85" s="14">
        <f t="shared" si="84"/>
        <v>30</v>
      </c>
      <c r="D85" s="2">
        <f t="shared" si="85"/>
        <v>900</v>
      </c>
      <c r="E85" s="2">
        <f t="shared" si="86"/>
        <v>27000</v>
      </c>
      <c r="F85" s="2">
        <f t="shared" si="87"/>
        <v>810000</v>
      </c>
      <c r="G85" s="5">
        <f t="shared" si="88"/>
        <v>24300000</v>
      </c>
      <c r="H85" s="7">
        <v>0.72</v>
      </c>
      <c r="I85" s="22"/>
      <c r="J85" s="22"/>
      <c r="K85" s="22"/>
      <c r="L85" s="22"/>
      <c r="M85" s="22"/>
      <c r="N85" s="22"/>
      <c r="O85" s="22"/>
    </row>
    <row r="86" spans="2:15" x14ac:dyDescent="0.25">
      <c r="B86" s="14">
        <v>35</v>
      </c>
      <c r="C86" s="14">
        <f t="shared" si="84"/>
        <v>35</v>
      </c>
      <c r="D86" s="2">
        <f t="shared" si="85"/>
        <v>1225</v>
      </c>
      <c r="E86" s="2">
        <f t="shared" si="86"/>
        <v>42875</v>
      </c>
      <c r="F86" s="2">
        <f t="shared" si="87"/>
        <v>1500625</v>
      </c>
      <c r="G86" s="5">
        <f t="shared" si="88"/>
        <v>52521875</v>
      </c>
      <c r="H86" s="7">
        <v>0.77</v>
      </c>
      <c r="I86" s="22"/>
      <c r="J86" s="22"/>
      <c r="K86" s="22"/>
      <c r="L86" s="22"/>
      <c r="M86" s="22"/>
      <c r="N86" s="22"/>
      <c r="O86" s="22"/>
    </row>
    <row r="87" spans="2:15" x14ac:dyDescent="0.25">
      <c r="B87" s="14">
        <v>40</v>
      </c>
      <c r="C87" s="14">
        <f t="shared" si="84"/>
        <v>40</v>
      </c>
      <c r="D87" s="2">
        <f t="shared" si="85"/>
        <v>1600</v>
      </c>
      <c r="E87" s="2">
        <f t="shared" si="86"/>
        <v>64000</v>
      </c>
      <c r="F87" s="2">
        <f t="shared" si="87"/>
        <v>2560000</v>
      </c>
      <c r="G87" s="5">
        <f t="shared" si="88"/>
        <v>102400000</v>
      </c>
      <c r="H87" s="7">
        <v>0.81</v>
      </c>
      <c r="I87" s="22"/>
      <c r="J87" s="22"/>
      <c r="K87" s="22"/>
      <c r="L87" s="22"/>
      <c r="M87" s="22"/>
      <c r="N87" s="22"/>
      <c r="O87" s="22"/>
    </row>
    <row r="88" spans="2:15" x14ac:dyDescent="0.25">
      <c r="B88" s="14">
        <v>45</v>
      </c>
      <c r="C88" s="14">
        <f t="shared" si="84"/>
        <v>45</v>
      </c>
      <c r="D88" s="2">
        <f t="shared" si="85"/>
        <v>2025</v>
      </c>
      <c r="E88" s="2">
        <f t="shared" si="86"/>
        <v>91125</v>
      </c>
      <c r="F88" s="2">
        <f t="shared" si="87"/>
        <v>4100625</v>
      </c>
      <c r="G88" s="5">
        <f t="shared" si="88"/>
        <v>184528125</v>
      </c>
      <c r="H88" s="7">
        <v>0.85</v>
      </c>
      <c r="I88" s="22"/>
      <c r="J88" s="22"/>
      <c r="K88" s="22"/>
      <c r="L88" s="22"/>
      <c r="M88" s="22"/>
      <c r="N88" s="22"/>
      <c r="O88" s="22"/>
    </row>
    <row r="89" spans="2:15" x14ac:dyDescent="0.25">
      <c r="B89" s="14">
        <v>50</v>
      </c>
      <c r="C89" s="14">
        <f t="shared" si="84"/>
        <v>50</v>
      </c>
      <c r="D89" s="2">
        <f t="shared" si="85"/>
        <v>2500</v>
      </c>
      <c r="E89" s="2">
        <f t="shared" si="86"/>
        <v>125000</v>
      </c>
      <c r="F89" s="2">
        <f t="shared" si="87"/>
        <v>6250000</v>
      </c>
      <c r="G89" s="5">
        <f t="shared" si="88"/>
        <v>312500000</v>
      </c>
      <c r="H89" s="7">
        <v>0.88</v>
      </c>
      <c r="I89" s="22"/>
      <c r="J89" s="22"/>
      <c r="K89" s="22"/>
      <c r="L89" s="22"/>
      <c r="M89" s="22"/>
      <c r="N89" s="22"/>
      <c r="O89" s="22"/>
    </row>
    <row r="90" spans="2:15" x14ac:dyDescent="0.25">
      <c r="B90" s="14">
        <v>55</v>
      </c>
      <c r="C90" s="14">
        <f t="shared" si="84"/>
        <v>55</v>
      </c>
      <c r="D90" s="2">
        <f t="shared" si="85"/>
        <v>3025</v>
      </c>
      <c r="E90" s="2">
        <f t="shared" si="86"/>
        <v>166375</v>
      </c>
      <c r="F90" s="2">
        <f t="shared" si="87"/>
        <v>9150625</v>
      </c>
      <c r="G90" s="5">
        <f t="shared" si="88"/>
        <v>503284375</v>
      </c>
      <c r="H90" s="21">
        <v>0.91</v>
      </c>
      <c r="I90" s="22"/>
      <c r="J90" s="22"/>
      <c r="K90" s="22"/>
      <c r="L90" s="22"/>
      <c r="M90" s="22"/>
      <c r="N90" s="22"/>
      <c r="O90" s="22"/>
    </row>
    <row r="91" spans="2:15" x14ac:dyDescent="0.25">
      <c r="B91" s="14">
        <v>60</v>
      </c>
      <c r="C91" s="14">
        <f t="shared" si="84"/>
        <v>60</v>
      </c>
      <c r="D91" s="2">
        <f t="shared" si="85"/>
        <v>3600</v>
      </c>
      <c r="E91" s="2">
        <f t="shared" si="86"/>
        <v>216000</v>
      </c>
      <c r="F91" s="2">
        <f t="shared" si="87"/>
        <v>12960000</v>
      </c>
      <c r="G91" s="5">
        <f t="shared" si="88"/>
        <v>777600000</v>
      </c>
      <c r="H91" s="7">
        <v>0.93</v>
      </c>
      <c r="I91" s="22"/>
      <c r="J91" s="22"/>
      <c r="K91" s="22"/>
      <c r="L91" s="22"/>
      <c r="M91" s="22"/>
      <c r="N91" s="22"/>
      <c r="O91" s="22"/>
    </row>
    <row r="92" spans="2:15" x14ac:dyDescent="0.25">
      <c r="B92" s="14">
        <v>65</v>
      </c>
      <c r="C92" s="14">
        <f t="shared" si="84"/>
        <v>65</v>
      </c>
      <c r="D92" s="2">
        <f t="shared" si="85"/>
        <v>4225</v>
      </c>
      <c r="E92" s="2">
        <f t="shared" si="86"/>
        <v>274625</v>
      </c>
      <c r="F92" s="2">
        <f t="shared" si="87"/>
        <v>17850625</v>
      </c>
      <c r="G92" s="5">
        <f t="shared" si="88"/>
        <v>1160290625</v>
      </c>
      <c r="H92" s="21">
        <v>0.95</v>
      </c>
      <c r="I92" s="22"/>
      <c r="J92" s="22"/>
      <c r="K92" s="22"/>
      <c r="L92" s="22"/>
      <c r="M92" s="22"/>
      <c r="N92" s="22"/>
      <c r="O92" s="22"/>
    </row>
    <row r="93" spans="2:15" x14ac:dyDescent="0.25">
      <c r="B93" s="14">
        <v>70</v>
      </c>
      <c r="C93" s="14">
        <f t="shared" si="84"/>
        <v>70</v>
      </c>
      <c r="D93" s="2">
        <f t="shared" si="85"/>
        <v>4900</v>
      </c>
      <c r="E93" s="2">
        <f t="shared" si="86"/>
        <v>343000</v>
      </c>
      <c r="F93" s="2">
        <f t="shared" si="87"/>
        <v>24010000</v>
      </c>
      <c r="G93" s="5">
        <f t="shared" si="88"/>
        <v>1680700000</v>
      </c>
      <c r="H93" s="7">
        <v>0.96</v>
      </c>
      <c r="I93" s="22"/>
      <c r="J93" s="22"/>
      <c r="K93" s="22"/>
      <c r="L93" s="22"/>
      <c r="M93" s="22"/>
      <c r="N93" s="22"/>
      <c r="O93" s="22"/>
    </row>
    <row r="94" spans="2:15" x14ac:dyDescent="0.25">
      <c r="B94" s="14">
        <v>75</v>
      </c>
      <c r="C94" s="14">
        <f t="shared" si="84"/>
        <v>75</v>
      </c>
      <c r="D94" s="2">
        <f t="shared" si="85"/>
        <v>5625</v>
      </c>
      <c r="E94" s="2">
        <f t="shared" si="86"/>
        <v>421875</v>
      </c>
      <c r="F94" s="2">
        <f t="shared" si="87"/>
        <v>31640625</v>
      </c>
      <c r="G94" s="5">
        <f t="shared" si="88"/>
        <v>2373046875</v>
      </c>
      <c r="H94" s="21">
        <v>0.97499999999999998</v>
      </c>
      <c r="I94" s="22"/>
      <c r="J94" s="22"/>
      <c r="K94" s="22"/>
      <c r="L94" s="22"/>
      <c r="M94" s="22"/>
      <c r="N94" s="22"/>
      <c r="O94" s="22"/>
    </row>
    <row r="95" spans="2:15" x14ac:dyDescent="0.25">
      <c r="B95" s="14">
        <v>80</v>
      </c>
      <c r="C95" s="14">
        <f t="shared" si="84"/>
        <v>80</v>
      </c>
      <c r="D95" s="2">
        <f t="shared" si="85"/>
        <v>6400</v>
      </c>
      <c r="E95" s="2">
        <f t="shared" si="86"/>
        <v>512000</v>
      </c>
      <c r="F95" s="2">
        <f t="shared" si="87"/>
        <v>40960000</v>
      </c>
      <c r="G95" s="5">
        <f t="shared" si="88"/>
        <v>3276800000</v>
      </c>
      <c r="H95" s="7">
        <v>0.98</v>
      </c>
      <c r="I95" s="22"/>
      <c r="J95" s="22"/>
      <c r="K95" s="22"/>
      <c r="L95" s="22"/>
      <c r="M95" s="22"/>
      <c r="N95" s="22"/>
      <c r="O95" s="22"/>
    </row>
    <row r="96" spans="2:15" x14ac:dyDescent="0.25">
      <c r="B96" s="14">
        <v>85</v>
      </c>
      <c r="C96" s="14">
        <f t="shared" si="84"/>
        <v>85</v>
      </c>
      <c r="D96" s="2">
        <f t="shared" si="85"/>
        <v>7225</v>
      </c>
      <c r="E96" s="2">
        <f t="shared" si="86"/>
        <v>614125</v>
      </c>
      <c r="F96" s="2">
        <f t="shared" si="87"/>
        <v>52200625</v>
      </c>
      <c r="G96" s="5">
        <f t="shared" si="88"/>
        <v>4437053125</v>
      </c>
      <c r="H96" s="21">
        <v>0.99</v>
      </c>
      <c r="I96" s="22"/>
      <c r="J96" s="22"/>
      <c r="K96" s="22"/>
      <c r="L96" s="22"/>
      <c r="M96" s="22"/>
      <c r="N96" s="22"/>
      <c r="O96" s="22"/>
    </row>
    <row r="97" spans="2:15" ht="15.75" thickBot="1" x14ac:dyDescent="0.3">
      <c r="B97" s="19">
        <v>90</v>
      </c>
      <c r="C97" s="19">
        <f t="shared" si="84"/>
        <v>90</v>
      </c>
      <c r="D97" s="3">
        <f t="shared" si="85"/>
        <v>8100</v>
      </c>
      <c r="E97" s="3">
        <f t="shared" si="86"/>
        <v>729000</v>
      </c>
      <c r="F97" s="3">
        <f t="shared" si="87"/>
        <v>65610000</v>
      </c>
      <c r="G97" s="4">
        <f t="shared" si="88"/>
        <v>5904900000</v>
      </c>
      <c r="H97" s="8">
        <v>1</v>
      </c>
      <c r="I97" s="22"/>
      <c r="J97" s="22"/>
      <c r="K97" s="22"/>
      <c r="L97" s="22"/>
      <c r="M97" s="22"/>
      <c r="N97" s="22"/>
      <c r="O97" s="22"/>
    </row>
  </sheetData>
  <mergeCells count="147">
    <mergeCell ref="V11:W11"/>
    <mergeCell ref="R12:S12"/>
    <mergeCell ref="T12:U12"/>
    <mergeCell ref="V12:W12"/>
    <mergeCell ref="T37:U37"/>
    <mergeCell ref="T38:U38"/>
    <mergeCell ref="R3:S3"/>
    <mergeCell ref="T3:U3"/>
    <mergeCell ref="V3:W3"/>
    <mergeCell ref="R4:S4"/>
    <mergeCell ref="T4:U4"/>
    <mergeCell ref="V4:W4"/>
    <mergeCell ref="V21:W21"/>
    <mergeCell ref="V15:W15"/>
    <mergeCell ref="R16:S16"/>
    <mergeCell ref="T16:U16"/>
    <mergeCell ref="V16:W16"/>
    <mergeCell ref="R13:S13"/>
    <mergeCell ref="T13:U13"/>
    <mergeCell ref="V13:W13"/>
    <mergeCell ref="R14:S14"/>
    <mergeCell ref="T14:U14"/>
    <mergeCell ref="V14:W14"/>
    <mergeCell ref="V19:W19"/>
    <mergeCell ref="R20:S20"/>
    <mergeCell ref="T20:U20"/>
    <mergeCell ref="V20:W20"/>
    <mergeCell ref="R17:S17"/>
    <mergeCell ref="T17:U17"/>
    <mergeCell ref="V17:W17"/>
    <mergeCell ref="R18:S18"/>
    <mergeCell ref="T18:U18"/>
    <mergeCell ref="V18:W18"/>
    <mergeCell ref="B34:H34"/>
    <mergeCell ref="B67:H67"/>
    <mergeCell ref="B1:C1"/>
    <mergeCell ref="T21:U21"/>
    <mergeCell ref="T22:U22"/>
    <mergeCell ref="T23:U23"/>
    <mergeCell ref="T33:U33"/>
    <mergeCell ref="T34:U34"/>
    <mergeCell ref="T35:U35"/>
    <mergeCell ref="T36:U36"/>
    <mergeCell ref="R19:S19"/>
    <mergeCell ref="T19:U19"/>
    <mergeCell ref="R15:S15"/>
    <mergeCell ref="T15:U15"/>
    <mergeCell ref="R11:S11"/>
    <mergeCell ref="T11:U11"/>
    <mergeCell ref="R21:S21"/>
    <mergeCell ref="R22:S22"/>
    <mergeCell ref="R23:S23"/>
    <mergeCell ref="R24:S24"/>
    <mergeCell ref="R25:S25"/>
    <mergeCell ref="R26:S26"/>
    <mergeCell ref="R27:S27"/>
    <mergeCell ref="R28:S28"/>
    <mergeCell ref="V22:W22"/>
    <mergeCell ref="V23:W23"/>
    <mergeCell ref="V24:W24"/>
    <mergeCell ref="V25:W25"/>
    <mergeCell ref="V26:W26"/>
    <mergeCell ref="V27:W27"/>
    <mergeCell ref="T51:U51"/>
    <mergeCell ref="T52:U52"/>
    <mergeCell ref="T53:U53"/>
    <mergeCell ref="T45:U45"/>
    <mergeCell ref="T46:U46"/>
    <mergeCell ref="T47:U47"/>
    <mergeCell ref="T48:U48"/>
    <mergeCell ref="T49:U49"/>
    <mergeCell ref="T50:U50"/>
    <mergeCell ref="T39:U39"/>
    <mergeCell ref="T40:U40"/>
    <mergeCell ref="T41:U41"/>
    <mergeCell ref="T42:U42"/>
    <mergeCell ref="T43:U43"/>
    <mergeCell ref="T44:U44"/>
    <mergeCell ref="T24:U24"/>
    <mergeCell ref="T25:U25"/>
    <mergeCell ref="T26:U26"/>
    <mergeCell ref="V28:W28"/>
    <mergeCell ref="V29:W29"/>
    <mergeCell ref="V30:W30"/>
    <mergeCell ref="V46:W46"/>
    <mergeCell ref="V47:W47"/>
    <mergeCell ref="V48:W48"/>
    <mergeCell ref="V49:W49"/>
    <mergeCell ref="V40:W40"/>
    <mergeCell ref="V41:W41"/>
    <mergeCell ref="V42:W42"/>
    <mergeCell ref="V43:W43"/>
    <mergeCell ref="V44:W44"/>
    <mergeCell ref="V45:W45"/>
    <mergeCell ref="V31:W31"/>
    <mergeCell ref="V32:W32"/>
    <mergeCell ref="V33:W33"/>
    <mergeCell ref="R41:S41"/>
    <mergeCell ref="R42:S42"/>
    <mergeCell ref="R43:S43"/>
    <mergeCell ref="V34:W34"/>
    <mergeCell ref="V35:W35"/>
    <mergeCell ref="V36:W36"/>
    <mergeCell ref="V37:W37"/>
    <mergeCell ref="V38:W38"/>
    <mergeCell ref="V39:W39"/>
    <mergeCell ref="T27:U27"/>
    <mergeCell ref="T28:U28"/>
    <mergeCell ref="T29:U29"/>
    <mergeCell ref="T30:U30"/>
    <mergeCell ref="T31:U31"/>
    <mergeCell ref="T32:U32"/>
    <mergeCell ref="R38:S38"/>
    <mergeCell ref="R39:S39"/>
    <mergeCell ref="R40:S40"/>
    <mergeCell ref="R32:S32"/>
    <mergeCell ref="R33:S33"/>
    <mergeCell ref="R34:S34"/>
    <mergeCell ref="R35:S35"/>
    <mergeCell ref="R36:S36"/>
    <mergeCell ref="R37:S37"/>
    <mergeCell ref="R29:S29"/>
    <mergeCell ref="R30:S30"/>
    <mergeCell ref="R31:S31"/>
    <mergeCell ref="V55:W55"/>
    <mergeCell ref="V56:W56"/>
    <mergeCell ref="T55:U55"/>
    <mergeCell ref="T56:U56"/>
    <mergeCell ref="V52:W52"/>
    <mergeCell ref="V53:W53"/>
    <mergeCell ref="V54:W54"/>
    <mergeCell ref="V50:W50"/>
    <mergeCell ref="V51:W51"/>
    <mergeCell ref="T54:U54"/>
    <mergeCell ref="R56:S56"/>
    <mergeCell ref="R50:S50"/>
    <mergeCell ref="R51:S51"/>
    <mergeCell ref="R52:S52"/>
    <mergeCell ref="R53:S53"/>
    <mergeCell ref="R54:S54"/>
    <mergeCell ref="R55:S55"/>
    <mergeCell ref="R44:S44"/>
    <mergeCell ref="R45:S45"/>
    <mergeCell ref="R46:S46"/>
    <mergeCell ref="R47:S47"/>
    <mergeCell ref="R48:S48"/>
    <mergeCell ref="R49:S4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Résultats</vt:lpstr>
      <vt:lpstr>Calculs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2015-12-02T10:14:40Z</dcterms:modified>
</cp:coreProperties>
</file>